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97118017-FA0B-4AA7-82BE-369A10EEAEF6}" xr6:coauthVersionLast="47" xr6:coauthVersionMax="47" xr10:uidLastSave="{00000000-0000-0000-0000-000000000000}"/>
  <bookViews>
    <workbookView xWindow="-120" yWindow="90" windowWidth="29040" windowHeight="15630" xr2:uid="{B06E0DB6-15D7-4B75-866D-492910379ACC}"/>
  </bookViews>
  <sheets>
    <sheet name="Leverage Calculations" sheetId="6" r:id="rId1"/>
    <sheet name="Equity (1) - Fund Investment Pr" sheetId="8" r:id="rId2"/>
    <sheet name="Equity (2) - Direct Investment" sheetId="9" r:id="rId3"/>
    <sheet name="OCSP Loan Data Tables" sheetId="7" r:id="rId4"/>
  </sheets>
  <definedNames>
    <definedName name="_xlnm.Print_Area" localSheetId="0">'Leverage Calculations'!$B$2:$K$121</definedName>
    <definedName name="_xlnm.Print_Area" localSheetId="3">'OCSP Loan Data Tables'!$A$1:$K$102</definedName>
    <definedName name="_xlnm.Print_Titles" localSheetId="3">'OCSP Loan Data Tables'!$A:$A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6" i="8" l="1"/>
  <c r="J76" i="8"/>
  <c r="I76" i="8"/>
  <c r="H76" i="8"/>
  <c r="G76" i="8"/>
  <c r="K68" i="8"/>
  <c r="J68" i="8"/>
  <c r="I68" i="8"/>
  <c r="H68" i="8"/>
  <c r="G68" i="8"/>
  <c r="K57" i="8"/>
  <c r="J57" i="8"/>
  <c r="I57" i="8"/>
  <c r="H57" i="8"/>
  <c r="G57" i="8"/>
  <c r="K35" i="8"/>
  <c r="J35" i="8"/>
  <c r="I35" i="8"/>
  <c r="H35" i="8"/>
  <c r="G35" i="8"/>
  <c r="K46" i="8"/>
  <c r="J46" i="8"/>
  <c r="I46" i="8"/>
  <c r="H46" i="8"/>
  <c r="G46" i="8"/>
  <c r="D48" i="9"/>
  <c r="C48" i="9"/>
  <c r="D39" i="9"/>
  <c r="C39" i="9"/>
  <c r="D30" i="9"/>
  <c r="C30" i="9"/>
  <c r="D21" i="9"/>
  <c r="C21" i="9"/>
  <c r="D59" i="9"/>
  <c r="C59" i="9"/>
  <c r="K79" i="8"/>
  <c r="J79" i="8"/>
  <c r="I79" i="8"/>
  <c r="H79" i="8"/>
  <c r="G79" i="8"/>
  <c r="K78" i="8"/>
  <c r="J78" i="8"/>
  <c r="I78" i="8"/>
  <c r="H78" i="8"/>
  <c r="G78" i="8"/>
  <c r="F78" i="8"/>
  <c r="E78" i="8"/>
  <c r="D78" i="8"/>
  <c r="C78" i="8"/>
  <c r="K75" i="8"/>
  <c r="J75" i="8"/>
  <c r="I75" i="8"/>
  <c r="H75" i="8"/>
  <c r="G75" i="8"/>
  <c r="F75" i="8"/>
  <c r="E75" i="8"/>
  <c r="D75" i="8"/>
  <c r="C75" i="8"/>
  <c r="K74" i="8"/>
  <c r="J74" i="8"/>
  <c r="I74" i="8"/>
  <c r="H74" i="8"/>
  <c r="G74" i="8"/>
  <c r="F74" i="8"/>
  <c r="E74" i="8"/>
  <c r="D74" i="8"/>
  <c r="C74" i="8"/>
  <c r="K72" i="8"/>
  <c r="J72" i="8"/>
  <c r="I72" i="8"/>
  <c r="H72" i="8"/>
  <c r="G72" i="8"/>
  <c r="F72" i="8"/>
  <c r="E72" i="8"/>
  <c r="D72" i="8"/>
  <c r="C72" i="8"/>
  <c r="B78" i="8"/>
  <c r="B75" i="8"/>
  <c r="B74" i="8"/>
  <c r="B72" i="8"/>
  <c r="E52" i="9"/>
  <c r="E43" i="9"/>
  <c r="E34" i="9"/>
  <c r="E25" i="9"/>
  <c r="E16" i="9"/>
  <c r="E8" i="9"/>
  <c r="E3" i="9"/>
  <c r="E2" i="9"/>
  <c r="D44" i="6" s="1"/>
  <c r="C7" i="9"/>
  <c r="C9" i="9" s="1"/>
  <c r="D57" i="9"/>
  <c r="D13" i="9"/>
  <c r="D22" i="9" s="1"/>
  <c r="D7" i="9"/>
  <c r="D9" i="9" s="1"/>
  <c r="C57" i="9"/>
  <c r="C13" i="9"/>
  <c r="C15" i="9" s="1"/>
  <c r="C17" i="9" s="1"/>
  <c r="L72" i="8" l="1"/>
  <c r="L78" i="8"/>
  <c r="L74" i="8"/>
  <c r="L75" i="8"/>
  <c r="D15" i="9"/>
  <c r="D17" i="9" s="1"/>
  <c r="D31" i="9"/>
  <c r="D24" i="9"/>
  <c r="C22" i="9"/>
  <c r="D40" i="9" l="1"/>
  <c r="D33" i="9"/>
  <c r="D35" i="9" s="1"/>
  <c r="D26" i="9"/>
  <c r="C24" i="9"/>
  <c r="C31" i="9"/>
  <c r="D49" i="9" l="1"/>
  <c r="D42" i="9"/>
  <c r="D44" i="9" s="1"/>
  <c r="C33" i="9"/>
  <c r="C35" i="9" s="1"/>
  <c r="C40" i="9"/>
  <c r="C26" i="9"/>
  <c r="D51" i="9" l="1"/>
  <c r="D53" i="9" s="1"/>
  <c r="C42" i="9"/>
  <c r="C49" i="9"/>
  <c r="D56" i="9" l="1"/>
  <c r="D58" i="9" s="1"/>
  <c r="C51" i="9"/>
  <c r="C53" i="9" s="1"/>
  <c r="C44" i="9"/>
  <c r="C56" i="9" l="1"/>
  <c r="C58" i="9" s="1"/>
  <c r="L67" i="8"/>
  <c r="L56" i="8"/>
  <c r="L45" i="8"/>
  <c r="L34" i="8"/>
  <c r="L23" i="8"/>
  <c r="B57" i="9"/>
  <c r="E57" i="9" l="1"/>
  <c r="L12" i="8"/>
  <c r="L6" i="8"/>
  <c r="L3" i="8"/>
  <c r="L2" i="8"/>
  <c r="D19" i="8"/>
  <c r="D18" i="8" s="1"/>
  <c r="E19" i="8"/>
  <c r="E18" i="8" s="1"/>
  <c r="F19" i="8"/>
  <c r="F18" i="8" s="1"/>
  <c r="G19" i="8"/>
  <c r="G18" i="8" s="1"/>
  <c r="H19" i="8"/>
  <c r="H18" i="8" s="1"/>
  <c r="I19" i="8"/>
  <c r="I18" i="8" s="1"/>
  <c r="J19" i="8"/>
  <c r="J18" i="8" s="1"/>
  <c r="K19" i="8"/>
  <c r="K18" i="8" s="1"/>
  <c r="D10" i="8"/>
  <c r="D11" i="8" s="1"/>
  <c r="E10" i="8"/>
  <c r="E11" i="8" s="1"/>
  <c r="F10" i="8"/>
  <c r="F11" i="8" s="1"/>
  <c r="G10" i="8"/>
  <c r="G11" i="8" s="1"/>
  <c r="H10" i="8"/>
  <c r="I10" i="8"/>
  <c r="I11" i="8" s="1"/>
  <c r="J10" i="8"/>
  <c r="J11" i="8" s="1"/>
  <c r="K10" i="8"/>
  <c r="K11" i="8" s="1"/>
  <c r="H11" i="8"/>
  <c r="D4" i="8"/>
  <c r="E4" i="8"/>
  <c r="F4" i="8"/>
  <c r="G4" i="8"/>
  <c r="H4" i="8"/>
  <c r="I4" i="8"/>
  <c r="J4" i="8"/>
  <c r="K4" i="8"/>
  <c r="B13" i="9"/>
  <c r="B7" i="9"/>
  <c r="E7" i="9" s="1"/>
  <c r="C19" i="8"/>
  <c r="C21" i="8" s="1"/>
  <c r="C22" i="8" s="1"/>
  <c r="B19" i="8"/>
  <c r="C10" i="8"/>
  <c r="C11" i="8" s="1"/>
  <c r="B10" i="8"/>
  <c r="B11" i="8" s="1"/>
  <c r="B4" i="8"/>
  <c r="C4" i="8"/>
  <c r="L19" i="8" l="1"/>
  <c r="L17" i="8" s="1"/>
  <c r="F21" i="8"/>
  <c r="F22" i="8" s="1"/>
  <c r="J5" i="8"/>
  <c r="J24" i="8" s="1"/>
  <c r="H5" i="8"/>
  <c r="H24" i="8" s="1"/>
  <c r="F5" i="8"/>
  <c r="D5" i="8"/>
  <c r="K5" i="8"/>
  <c r="K24" i="8" s="1"/>
  <c r="I5" i="8"/>
  <c r="I24" i="8" s="1"/>
  <c r="G5" i="8"/>
  <c r="G24" i="8" s="1"/>
  <c r="E5" i="8"/>
  <c r="E9" i="9"/>
  <c r="G41" i="6" s="1"/>
  <c r="E6" i="9"/>
  <c r="J41" i="6" s="1"/>
  <c r="M41" i="6" s="1"/>
  <c r="B22" i="9"/>
  <c r="B21" i="9" s="1"/>
  <c r="E13" i="9"/>
  <c r="E12" i="9" s="1"/>
  <c r="C5" i="8"/>
  <c r="B5" i="8"/>
  <c r="B21" i="8"/>
  <c r="B9" i="9"/>
  <c r="C13" i="7" s="1"/>
  <c r="C18" i="8"/>
  <c r="L10" i="8"/>
  <c r="L9" i="8" s="1"/>
  <c r="J21" i="8"/>
  <c r="J22" i="8" s="1"/>
  <c r="H21" i="8"/>
  <c r="H22" i="8" s="1"/>
  <c r="K21" i="8"/>
  <c r="K22" i="8" s="1"/>
  <c r="K30" i="8"/>
  <c r="I21" i="8"/>
  <c r="I22" i="8" s="1"/>
  <c r="I30" i="8"/>
  <c r="G21" i="8"/>
  <c r="G22" i="8" s="1"/>
  <c r="G30" i="8"/>
  <c r="E21" i="8"/>
  <c r="E22" i="8" s="1"/>
  <c r="E30" i="8"/>
  <c r="J30" i="8"/>
  <c r="H30" i="8"/>
  <c r="F30" i="8"/>
  <c r="D21" i="8"/>
  <c r="D30" i="8"/>
  <c r="L4" i="8"/>
  <c r="B18" i="8"/>
  <c r="B36" i="7"/>
  <c r="B15" i="9"/>
  <c r="E15" i="9" s="1"/>
  <c r="B30" i="8"/>
  <c r="C30" i="8"/>
  <c r="C41" i="8" s="1"/>
  <c r="C40" i="8" s="1"/>
  <c r="D20" i="6"/>
  <c r="B29" i="7"/>
  <c r="B40" i="7"/>
  <c r="B51" i="7"/>
  <c r="B62" i="7"/>
  <c r="B73" i="7"/>
  <c r="B84" i="7"/>
  <c r="B95" i="7"/>
  <c r="B94" i="7"/>
  <c r="B83" i="7"/>
  <c r="B72" i="7"/>
  <c r="B61" i="7"/>
  <c r="B50" i="7"/>
  <c r="B39" i="7"/>
  <c r="B17" i="7"/>
  <c r="B28" i="7"/>
  <c r="M90" i="6"/>
  <c r="M77" i="6"/>
  <c r="M12" i="6"/>
  <c r="H13" i="7"/>
  <c r="I13" i="7"/>
  <c r="J13" i="7"/>
  <c r="K13" i="7"/>
  <c r="D11" i="7"/>
  <c r="C11" i="7"/>
  <c r="E11" i="7"/>
  <c r="F11" i="7"/>
  <c r="G11" i="7"/>
  <c r="H11" i="7"/>
  <c r="I11" i="7"/>
  <c r="J11" i="7"/>
  <c r="K11" i="7"/>
  <c r="B11" i="7"/>
  <c r="B102" i="7"/>
  <c r="C102" i="7" s="1"/>
  <c r="B101" i="7"/>
  <c r="C101" i="7" s="1"/>
  <c r="D101" i="7" s="1"/>
  <c r="E101" i="7" s="1"/>
  <c r="F101" i="7" s="1"/>
  <c r="G101" i="7" s="1"/>
  <c r="H101" i="7" s="1"/>
  <c r="I101" i="7" s="1"/>
  <c r="J101" i="7" s="1"/>
  <c r="K101" i="7" s="1"/>
  <c r="K98" i="7"/>
  <c r="B80" i="7"/>
  <c r="C80" i="7" s="1"/>
  <c r="D80" i="7" s="1"/>
  <c r="E80" i="7" s="1"/>
  <c r="F80" i="7" s="1"/>
  <c r="G80" i="7" s="1"/>
  <c r="H80" i="7" s="1"/>
  <c r="I80" i="7" s="1"/>
  <c r="J80" i="7" s="1"/>
  <c r="K80" i="7" s="1"/>
  <c r="B74" i="7" s="1"/>
  <c r="B79" i="7"/>
  <c r="C79" i="7" s="1"/>
  <c r="D79" i="7" s="1"/>
  <c r="E79" i="7" s="1"/>
  <c r="F79" i="7" s="1"/>
  <c r="G79" i="7" s="1"/>
  <c r="H79" i="7" s="1"/>
  <c r="I79" i="7" s="1"/>
  <c r="J79" i="7" s="1"/>
  <c r="K79" i="7" s="1"/>
  <c r="K76" i="7"/>
  <c r="B58" i="7"/>
  <c r="C58" i="7" s="1"/>
  <c r="D58" i="7" s="1"/>
  <c r="E58" i="7" s="1"/>
  <c r="F58" i="7" s="1"/>
  <c r="G58" i="7" s="1"/>
  <c r="H58" i="7" s="1"/>
  <c r="I58" i="7" s="1"/>
  <c r="J58" i="7" s="1"/>
  <c r="K58" i="7" s="1"/>
  <c r="B52" i="7" s="1"/>
  <c r="K57" i="7"/>
  <c r="J57" i="7"/>
  <c r="I57" i="7"/>
  <c r="H57" i="7"/>
  <c r="G57" i="7"/>
  <c r="F57" i="7"/>
  <c r="E57" i="7"/>
  <c r="D57" i="7"/>
  <c r="C57" i="7"/>
  <c r="B57" i="7"/>
  <c r="K54" i="7"/>
  <c r="B46" i="7"/>
  <c r="B35" i="7"/>
  <c r="C35" i="7" s="1"/>
  <c r="D35" i="7" s="1"/>
  <c r="E35" i="7" s="1"/>
  <c r="F35" i="7" s="1"/>
  <c r="G35" i="7" s="1"/>
  <c r="H35" i="7" s="1"/>
  <c r="I35" i="7" s="1"/>
  <c r="J35" i="7" s="1"/>
  <c r="K35" i="7" s="1"/>
  <c r="K32" i="7"/>
  <c r="I105" i="6"/>
  <c r="I117" i="6"/>
  <c r="H103" i="6"/>
  <c r="H116" i="6"/>
  <c r="M118" i="6" s="1"/>
  <c r="H114" i="6"/>
  <c r="M116" i="6" s="1"/>
  <c r="H115" i="6"/>
  <c r="M117" i="6" s="1"/>
  <c r="H113" i="6"/>
  <c r="M115" i="6" s="1"/>
  <c r="H101" i="6"/>
  <c r="M103" i="6" s="1"/>
  <c r="H93" i="6"/>
  <c r="G79" i="6"/>
  <c r="G92" i="6"/>
  <c r="M94" i="6" s="1"/>
  <c r="G90" i="6"/>
  <c r="M92" i="6" s="1"/>
  <c r="G91" i="6"/>
  <c r="M93" i="6" s="1"/>
  <c r="G89" i="6"/>
  <c r="M91" i="6" s="1"/>
  <c r="H67" i="6"/>
  <c r="G66" i="6"/>
  <c r="M68" i="6" s="1"/>
  <c r="G65" i="6"/>
  <c r="M67" i="6" s="1"/>
  <c r="G64" i="6"/>
  <c r="M66" i="6" s="1"/>
  <c r="G63" i="6"/>
  <c r="M65" i="6" s="1"/>
  <c r="G51" i="6"/>
  <c r="M53" i="6" s="1"/>
  <c r="D26" i="6"/>
  <c r="B68" i="8" l="1"/>
  <c r="B57" i="8"/>
  <c r="B35" i="8"/>
  <c r="B46" i="8"/>
  <c r="C57" i="8"/>
  <c r="C35" i="8"/>
  <c r="C46" i="8"/>
  <c r="C68" i="8"/>
  <c r="D24" i="8"/>
  <c r="D57" i="8"/>
  <c r="D35" i="8"/>
  <c r="D46" i="8"/>
  <c r="D68" i="8"/>
  <c r="F24" i="8"/>
  <c r="F35" i="8"/>
  <c r="F46" i="8"/>
  <c r="F68" i="8"/>
  <c r="F57" i="8"/>
  <c r="E24" i="8"/>
  <c r="E35" i="8"/>
  <c r="E57" i="8"/>
  <c r="E46" i="8"/>
  <c r="E68" i="8"/>
  <c r="E13" i="8"/>
  <c r="L11" i="8"/>
  <c r="E14" i="9"/>
  <c r="J42" i="6" s="1"/>
  <c r="D13" i="8"/>
  <c r="L21" i="8"/>
  <c r="L20" i="8" s="1"/>
  <c r="I13" i="8"/>
  <c r="H13" i="8"/>
  <c r="B24" i="8"/>
  <c r="L5" i="8"/>
  <c r="G13" i="8"/>
  <c r="K13" i="8"/>
  <c r="F13" i="8"/>
  <c r="J13" i="8"/>
  <c r="B31" i="9"/>
  <c r="E22" i="9"/>
  <c r="H42" i="6"/>
  <c r="E17" i="9"/>
  <c r="G42" i="6" s="1"/>
  <c r="B24" i="9"/>
  <c r="B13" i="8"/>
  <c r="C24" i="8"/>
  <c r="C13" i="8"/>
  <c r="J31" i="6"/>
  <c r="M31" i="6" s="1"/>
  <c r="B22" i="8"/>
  <c r="B41" i="8"/>
  <c r="B43" i="8" s="1"/>
  <c r="L30" i="8"/>
  <c r="L28" i="8" s="1"/>
  <c r="L18" i="8"/>
  <c r="H29" i="8"/>
  <c r="H41" i="8"/>
  <c r="H40" i="8" s="1"/>
  <c r="E29" i="8"/>
  <c r="E41" i="8"/>
  <c r="E40" i="8" s="1"/>
  <c r="G29" i="8"/>
  <c r="G41" i="8"/>
  <c r="G40" i="8" s="1"/>
  <c r="I29" i="8"/>
  <c r="I41" i="8"/>
  <c r="I40" i="8" s="1"/>
  <c r="K29" i="8"/>
  <c r="K41" i="8"/>
  <c r="K40" i="8" s="1"/>
  <c r="D29" i="8"/>
  <c r="D41" i="8"/>
  <c r="D40" i="8" s="1"/>
  <c r="F29" i="8"/>
  <c r="F41" i="8"/>
  <c r="F40" i="8" s="1"/>
  <c r="J29" i="8"/>
  <c r="J41" i="8"/>
  <c r="J40" i="8" s="1"/>
  <c r="B17" i="9"/>
  <c r="C36" i="7"/>
  <c r="B13" i="7"/>
  <c r="H32" i="8"/>
  <c r="H33" i="8" s="1"/>
  <c r="E32" i="8"/>
  <c r="E33" i="8" s="1"/>
  <c r="I32" i="8"/>
  <c r="I33" i="8" s="1"/>
  <c r="F32" i="8"/>
  <c r="F33" i="8" s="1"/>
  <c r="J32" i="8"/>
  <c r="J33" i="8" s="1"/>
  <c r="G32" i="8"/>
  <c r="G33" i="8" s="1"/>
  <c r="K32" i="8"/>
  <c r="K33" i="8" s="1"/>
  <c r="D22" i="8"/>
  <c r="D32" i="8"/>
  <c r="H32" i="6"/>
  <c r="C52" i="8"/>
  <c r="C63" i="8" s="1"/>
  <c r="C29" i="8"/>
  <c r="C32" i="8"/>
  <c r="C33" i="8" s="1"/>
  <c r="B32" i="8"/>
  <c r="B29" i="8"/>
  <c r="D102" i="7"/>
  <c r="E102" i="7" s="1"/>
  <c r="F102" i="7" s="1"/>
  <c r="G102" i="7" s="1"/>
  <c r="H102" i="7" s="1"/>
  <c r="I102" i="7" s="1"/>
  <c r="J102" i="7" s="1"/>
  <c r="K102" i="7" s="1"/>
  <c r="B96" i="7" s="1"/>
  <c r="J93" i="6"/>
  <c r="D89" i="6" s="1"/>
  <c r="M69" i="6"/>
  <c r="D64" i="6" s="1"/>
  <c r="M119" i="6"/>
  <c r="D114" i="6" s="1"/>
  <c r="H80" i="6"/>
  <c r="B91" i="7"/>
  <c r="B90" i="7"/>
  <c r="C90" i="7" s="1"/>
  <c r="D90" i="7" s="1"/>
  <c r="E90" i="7" s="1"/>
  <c r="F90" i="7" s="1"/>
  <c r="G90" i="7" s="1"/>
  <c r="H90" i="7" s="1"/>
  <c r="I90" i="7" s="1"/>
  <c r="J90" i="7" s="1"/>
  <c r="K90" i="7" s="1"/>
  <c r="K87" i="7"/>
  <c r="B69" i="7"/>
  <c r="C69" i="7" s="1"/>
  <c r="D69" i="7" s="1"/>
  <c r="E69" i="7" s="1"/>
  <c r="F69" i="7" s="1"/>
  <c r="G69" i="7" s="1"/>
  <c r="H69" i="7" s="1"/>
  <c r="I69" i="7" s="1"/>
  <c r="J69" i="7" s="1"/>
  <c r="K69" i="7" s="1"/>
  <c r="B63" i="7" s="1"/>
  <c r="B68" i="7"/>
  <c r="C68" i="7" s="1"/>
  <c r="D68" i="7" s="1"/>
  <c r="E68" i="7" s="1"/>
  <c r="F68" i="7" s="1"/>
  <c r="G68" i="7" s="1"/>
  <c r="H68" i="7" s="1"/>
  <c r="I68" i="7" s="1"/>
  <c r="J68" i="7" s="1"/>
  <c r="K68" i="7" s="1"/>
  <c r="K65" i="7"/>
  <c r="B47" i="7"/>
  <c r="K46" i="7"/>
  <c r="J46" i="7"/>
  <c r="I46" i="7"/>
  <c r="H46" i="7"/>
  <c r="G46" i="7"/>
  <c r="F46" i="7"/>
  <c r="E46" i="7"/>
  <c r="D46" i="7"/>
  <c r="C46" i="7"/>
  <c r="K43" i="7"/>
  <c r="B25" i="7"/>
  <c r="B24" i="7"/>
  <c r="K21" i="7"/>
  <c r="K10" i="7"/>
  <c r="M21" i="6"/>
  <c r="N21" i="6" s="1"/>
  <c r="F73" i="8" l="1"/>
  <c r="J73" i="8"/>
  <c r="J80" i="8" s="1"/>
  <c r="J81" i="8" s="1"/>
  <c r="J82" i="8" s="1"/>
  <c r="K73" i="8"/>
  <c r="K77" i="8" s="1"/>
  <c r="G73" i="8"/>
  <c r="G77" i="8" s="1"/>
  <c r="K80" i="8"/>
  <c r="K81" i="8" s="1"/>
  <c r="K82" i="8" s="1"/>
  <c r="I73" i="8"/>
  <c r="D73" i="8"/>
  <c r="D76" i="8" s="1"/>
  <c r="H73" i="8"/>
  <c r="E73" i="8"/>
  <c r="E76" i="8" s="1"/>
  <c r="E31" i="9"/>
  <c r="E30" i="9" s="1"/>
  <c r="B30" i="9"/>
  <c r="E20" i="9"/>
  <c r="H43" i="6" s="1"/>
  <c r="E21" i="9"/>
  <c r="L24" i="8"/>
  <c r="L25" i="8" s="1"/>
  <c r="G32" i="6" s="1"/>
  <c r="B52" i="8"/>
  <c r="B63" i="8" s="1"/>
  <c r="B33" i="9"/>
  <c r="E33" i="9" s="1"/>
  <c r="L22" i="8"/>
  <c r="J32" i="6"/>
  <c r="B26" i="9"/>
  <c r="E24" i="9"/>
  <c r="E23" i="9" s="1"/>
  <c r="J43" i="6" s="1"/>
  <c r="B40" i="9"/>
  <c r="L13" i="8"/>
  <c r="L14" i="8" s="1"/>
  <c r="G31" i="6" s="1"/>
  <c r="L46" i="8"/>
  <c r="L57" i="8"/>
  <c r="L68" i="8"/>
  <c r="B33" i="8"/>
  <c r="L32" i="8"/>
  <c r="B44" i="8"/>
  <c r="B40" i="8"/>
  <c r="L41" i="8"/>
  <c r="L39" i="8" s="1"/>
  <c r="E13" i="7"/>
  <c r="D13" i="7"/>
  <c r="F13" i="7"/>
  <c r="G13" i="7"/>
  <c r="D33" i="8"/>
  <c r="L29" i="8"/>
  <c r="H33" i="6"/>
  <c r="K52" i="8"/>
  <c r="K51" i="8" s="1"/>
  <c r="K43" i="8"/>
  <c r="J52" i="8"/>
  <c r="J51" i="8" s="1"/>
  <c r="J43" i="8"/>
  <c r="I52" i="8"/>
  <c r="I51" i="8" s="1"/>
  <c r="I43" i="8"/>
  <c r="H52" i="8"/>
  <c r="H51" i="8" s="1"/>
  <c r="H43" i="8"/>
  <c r="G52" i="8"/>
  <c r="G51" i="8" s="1"/>
  <c r="G43" i="8"/>
  <c r="F52" i="8"/>
  <c r="F51" i="8" s="1"/>
  <c r="F43" i="8"/>
  <c r="E52" i="8"/>
  <c r="E51" i="8" s="1"/>
  <c r="E43" i="8"/>
  <c r="D52" i="8"/>
  <c r="D43" i="8"/>
  <c r="C62" i="8"/>
  <c r="C65" i="8"/>
  <c r="C66" i="8" s="1"/>
  <c r="C51" i="8"/>
  <c r="C54" i="8"/>
  <c r="C43" i="8"/>
  <c r="B14" i="7"/>
  <c r="C24" i="7"/>
  <c r="B12" i="7"/>
  <c r="C25" i="7"/>
  <c r="C47" i="7"/>
  <c r="D47" i="7" s="1"/>
  <c r="E47" i="7" s="1"/>
  <c r="F47" i="7" s="1"/>
  <c r="G47" i="7" s="1"/>
  <c r="H47" i="7" s="1"/>
  <c r="I47" i="7" s="1"/>
  <c r="J47" i="7" s="1"/>
  <c r="K47" i="7" s="1"/>
  <c r="B41" i="7" s="1"/>
  <c r="C91" i="7"/>
  <c r="M24" i="6"/>
  <c r="N24" i="6" s="1"/>
  <c r="M23" i="6"/>
  <c r="N23" i="6" s="1"/>
  <c r="E32" i="9" l="1"/>
  <c r="J44" i="6" s="1"/>
  <c r="E29" i="9"/>
  <c r="H44" i="6" s="1"/>
  <c r="F76" i="8"/>
  <c r="F77" i="8" s="1"/>
  <c r="K83" i="8"/>
  <c r="K84" i="8" s="1"/>
  <c r="J77" i="8"/>
  <c r="J83" i="8"/>
  <c r="J84" i="8" s="1"/>
  <c r="G83" i="8"/>
  <c r="G80" i="8"/>
  <c r="G81" i="8" s="1"/>
  <c r="G82" i="8" s="1"/>
  <c r="G84" i="8" s="1"/>
  <c r="F80" i="8"/>
  <c r="F83" i="8"/>
  <c r="C79" i="8"/>
  <c r="E80" i="8"/>
  <c r="E83" i="8"/>
  <c r="E77" i="8"/>
  <c r="I77" i="8"/>
  <c r="I80" i="8"/>
  <c r="I81" i="8" s="1"/>
  <c r="I82" i="8" s="1"/>
  <c r="I83" i="8"/>
  <c r="D80" i="8"/>
  <c r="D83" i="8"/>
  <c r="D77" i="8"/>
  <c r="H77" i="8"/>
  <c r="H80" i="8"/>
  <c r="H81" i="8" s="1"/>
  <c r="H82" i="8" s="1"/>
  <c r="H83" i="8"/>
  <c r="E40" i="9"/>
  <c r="B39" i="9"/>
  <c r="B54" i="8"/>
  <c r="B55" i="8" s="1"/>
  <c r="B51" i="8"/>
  <c r="B35" i="9"/>
  <c r="E35" i="9"/>
  <c r="G44" i="6" s="1"/>
  <c r="L52" i="8"/>
  <c r="L51" i="8" s="1"/>
  <c r="L33" i="8"/>
  <c r="L31" i="8"/>
  <c r="J33" i="6" s="1"/>
  <c r="L43" i="8"/>
  <c r="L42" i="8" s="1"/>
  <c r="J34" i="6" s="1"/>
  <c r="E26" i="9"/>
  <c r="G43" i="6" s="1"/>
  <c r="B49" i="9"/>
  <c r="B42" i="9"/>
  <c r="E42" i="9" s="1"/>
  <c r="B65" i="8"/>
  <c r="B62" i="8"/>
  <c r="L40" i="8"/>
  <c r="H34" i="6"/>
  <c r="D36" i="7"/>
  <c r="E36" i="7" s="1"/>
  <c r="F36" i="7" s="1"/>
  <c r="G36" i="7" s="1"/>
  <c r="H36" i="7" s="1"/>
  <c r="I36" i="7" s="1"/>
  <c r="J36" i="7" s="1"/>
  <c r="K36" i="7" s="1"/>
  <c r="B30" i="7" s="1"/>
  <c r="C55" i="8"/>
  <c r="D44" i="8"/>
  <c r="E44" i="8"/>
  <c r="F44" i="8"/>
  <c r="G44" i="8"/>
  <c r="H44" i="8"/>
  <c r="I44" i="8"/>
  <c r="J44" i="8"/>
  <c r="K44" i="8"/>
  <c r="D51" i="8"/>
  <c r="E63" i="8"/>
  <c r="E62" i="8" s="1"/>
  <c r="E54" i="8"/>
  <c r="E55" i="8" s="1"/>
  <c r="G63" i="8"/>
  <c r="G62" i="8" s="1"/>
  <c r="G54" i="8"/>
  <c r="G55" i="8" s="1"/>
  <c r="I63" i="8"/>
  <c r="I62" i="8" s="1"/>
  <c r="I54" i="8"/>
  <c r="I55" i="8" s="1"/>
  <c r="K63" i="8"/>
  <c r="K62" i="8" s="1"/>
  <c r="K54" i="8"/>
  <c r="K55" i="8" s="1"/>
  <c r="F63" i="8"/>
  <c r="F62" i="8" s="1"/>
  <c r="F54" i="8"/>
  <c r="F55" i="8" s="1"/>
  <c r="H63" i="8"/>
  <c r="H62" i="8" s="1"/>
  <c r="H54" i="8"/>
  <c r="H55" i="8" s="1"/>
  <c r="J63" i="8"/>
  <c r="J62" i="8" s="1"/>
  <c r="J54" i="8"/>
  <c r="J55" i="8" s="1"/>
  <c r="D63" i="8"/>
  <c r="D54" i="8"/>
  <c r="C44" i="8"/>
  <c r="C14" i="7"/>
  <c r="D91" i="7"/>
  <c r="E91" i="7" s="1"/>
  <c r="F91" i="7" s="1"/>
  <c r="G91" i="7" s="1"/>
  <c r="H91" i="7" s="1"/>
  <c r="I91" i="7" s="1"/>
  <c r="J91" i="7" s="1"/>
  <c r="K91" i="7" s="1"/>
  <c r="B85" i="7" s="1"/>
  <c r="D24" i="7"/>
  <c r="C12" i="7"/>
  <c r="D25" i="7"/>
  <c r="M25" i="6"/>
  <c r="N25" i="6" s="1"/>
  <c r="H84" i="8" l="1"/>
  <c r="I84" i="8"/>
  <c r="E41" i="9"/>
  <c r="J45" i="6" s="1"/>
  <c r="E49" i="9"/>
  <c r="B48" i="9"/>
  <c r="E38" i="9"/>
  <c r="H45" i="6" s="1"/>
  <c r="E39" i="9"/>
  <c r="L50" i="8"/>
  <c r="H35" i="6" s="1"/>
  <c r="L44" i="8"/>
  <c r="L47" i="8"/>
  <c r="G34" i="6" s="1"/>
  <c r="L63" i="8"/>
  <c r="L61" i="8" s="1"/>
  <c r="L54" i="8"/>
  <c r="L53" i="8" s="1"/>
  <c r="J35" i="6" s="1"/>
  <c r="E44" i="9"/>
  <c r="G45" i="6" s="1"/>
  <c r="B44" i="9"/>
  <c r="B51" i="9"/>
  <c r="B66" i="8"/>
  <c r="B79" i="8"/>
  <c r="D55" i="8"/>
  <c r="D62" i="8"/>
  <c r="J65" i="8"/>
  <c r="J66" i="8" s="1"/>
  <c r="F65" i="8"/>
  <c r="I65" i="8"/>
  <c r="I66" i="8" s="1"/>
  <c r="E65" i="8"/>
  <c r="H65" i="8"/>
  <c r="H66" i="8" s="1"/>
  <c r="K65" i="8"/>
  <c r="K66" i="8" s="1"/>
  <c r="G65" i="8"/>
  <c r="G66" i="8" s="1"/>
  <c r="D65" i="8"/>
  <c r="D79" i="8" s="1"/>
  <c r="D81" i="8" s="1"/>
  <c r="D82" i="8" s="1"/>
  <c r="D84" i="8" s="1"/>
  <c r="D14" i="7"/>
  <c r="E24" i="7"/>
  <c r="D12" i="7"/>
  <c r="E25" i="7"/>
  <c r="E14" i="7" s="1"/>
  <c r="M26" i="6"/>
  <c r="F66" i="8" l="1"/>
  <c r="F79" i="8"/>
  <c r="F81" i="8" s="1"/>
  <c r="F82" i="8" s="1"/>
  <c r="F84" i="8" s="1"/>
  <c r="E66" i="8"/>
  <c r="E79" i="8"/>
  <c r="E81" i="8" s="1"/>
  <c r="E82" i="8" s="1"/>
  <c r="E84" i="8" s="1"/>
  <c r="E47" i="9"/>
  <c r="H46" i="6" s="1"/>
  <c r="E48" i="9"/>
  <c r="L58" i="8"/>
  <c r="G35" i="6" s="1"/>
  <c r="L62" i="8"/>
  <c r="L55" i="8"/>
  <c r="L65" i="8"/>
  <c r="L64" i="8" s="1"/>
  <c r="B56" i="9"/>
  <c r="E56" i="9" s="1"/>
  <c r="E51" i="9"/>
  <c r="E50" i="9" s="1"/>
  <c r="J46" i="6" s="1"/>
  <c r="B53" i="9"/>
  <c r="D66" i="8"/>
  <c r="H36" i="6"/>
  <c r="F24" i="7"/>
  <c r="E12" i="7"/>
  <c r="F25" i="7"/>
  <c r="F14" i="7" s="1"/>
  <c r="N26" i="6"/>
  <c r="L79" i="8" l="1"/>
  <c r="L69" i="8"/>
  <c r="G36" i="6" s="1"/>
  <c r="J36" i="6"/>
  <c r="L66" i="8"/>
  <c r="B58" i="9"/>
  <c r="B59" i="9" s="1"/>
  <c r="E53" i="9"/>
  <c r="G46" i="6" s="1"/>
  <c r="G24" i="7"/>
  <c r="F12" i="7"/>
  <c r="G25" i="7"/>
  <c r="G14" i="7" s="1"/>
  <c r="E58" i="9" l="1"/>
  <c r="E59" i="9" s="1"/>
  <c r="D42" i="6" s="1"/>
  <c r="H24" i="7"/>
  <c r="G12" i="7"/>
  <c r="H25" i="7"/>
  <c r="H14" i="7" s="1"/>
  <c r="I24" i="7" l="1"/>
  <c r="H12" i="7"/>
  <c r="I25" i="7"/>
  <c r="I14" i="7" s="1"/>
  <c r="J24" i="7" l="1"/>
  <c r="I12" i="7"/>
  <c r="J25" i="7"/>
  <c r="J14" i="7" s="1"/>
  <c r="K24" i="7" l="1"/>
  <c r="K12" i="7" s="1"/>
  <c r="J12" i="7"/>
  <c r="K25" i="7"/>
  <c r="K14" i="7" s="1"/>
  <c r="B19" i="7" l="1"/>
  <c r="B8" i="7" s="1"/>
  <c r="M13" i="6"/>
  <c r="N13" i="6" s="1"/>
  <c r="N12" i="6"/>
  <c r="I42" i="6"/>
  <c r="I43" i="6" s="1"/>
  <c r="H102" i="6"/>
  <c r="H104" i="6"/>
  <c r="G77" i="6"/>
  <c r="G78" i="6"/>
  <c r="G76" i="6"/>
  <c r="G52" i="6"/>
  <c r="G53" i="6"/>
  <c r="G54" i="6"/>
  <c r="N31" i="6" l="1"/>
  <c r="M42" i="6"/>
  <c r="I44" i="6"/>
  <c r="M43" i="6"/>
  <c r="N43" i="6" s="1"/>
  <c r="N41" i="6"/>
  <c r="M55" i="6"/>
  <c r="M56" i="6"/>
  <c r="M54" i="6"/>
  <c r="I32" i="6"/>
  <c r="I33" i="6" s="1"/>
  <c r="M79" i="6"/>
  <c r="M80" i="6"/>
  <c r="M81" i="6"/>
  <c r="M78" i="6"/>
  <c r="M105" i="6"/>
  <c r="M106" i="6"/>
  <c r="M104" i="6"/>
  <c r="H55" i="6"/>
  <c r="N42" i="6" l="1"/>
  <c r="J80" i="6"/>
  <c r="D76" i="6" s="1"/>
  <c r="I34" i="6"/>
  <c r="M33" i="6"/>
  <c r="M44" i="6"/>
  <c r="I45" i="6"/>
  <c r="M45" i="6" s="1"/>
  <c r="N45" i="6" s="1"/>
  <c r="M32" i="6"/>
  <c r="M107" i="6"/>
  <c r="D102" i="6" s="1"/>
  <c r="M57" i="6"/>
  <c r="D52" i="6" s="1"/>
  <c r="N32" i="6" l="1"/>
  <c r="I35" i="6"/>
  <c r="M35" i="6" s="1"/>
  <c r="N35" i="6" s="1"/>
  <c r="M34" i="6"/>
  <c r="N34" i="6" s="1"/>
  <c r="I46" i="6"/>
  <c r="M46" i="6" s="1"/>
  <c r="N46" i="6" s="1"/>
  <c r="N44" i="6"/>
  <c r="I36" i="6" l="1"/>
  <c r="M36" i="6" s="1"/>
  <c r="N36" i="6" s="1"/>
  <c r="C73" i="8" l="1"/>
  <c r="C76" i="8" s="1"/>
  <c r="C83" i="8" l="1"/>
  <c r="C80" i="8"/>
  <c r="C81" i="8" s="1"/>
  <c r="C82" i="8" s="1"/>
  <c r="C77" i="8"/>
  <c r="B73" i="8"/>
  <c r="L35" i="8"/>
  <c r="B83" i="8" l="1"/>
  <c r="L83" i="8" s="1"/>
  <c r="B76" i="8"/>
  <c r="L76" i="8" s="1"/>
  <c r="C84" i="8"/>
  <c r="L73" i="8"/>
  <c r="B77" i="8"/>
  <c r="L77" i="8" s="1"/>
  <c r="D34" i="6" s="1"/>
  <c r="D13" i="6" s="1"/>
  <c r="B7" i="7" s="1"/>
  <c r="L36" i="8"/>
  <c r="G33" i="6" s="1"/>
  <c r="N33" i="6" s="1"/>
  <c r="B80" i="8"/>
  <c r="L80" i="8" s="1"/>
  <c r="B18" i="7" l="1"/>
  <c r="B81" i="8"/>
  <c r="L81" i="8" l="1"/>
  <c r="B82" i="8"/>
  <c r="B84" i="8" l="1"/>
  <c r="L82" i="8"/>
  <c r="L84" i="8" s="1"/>
  <c r="D32" i="6" s="1"/>
  <c r="D11" i="6" s="1"/>
</calcChain>
</file>

<file path=xl/sharedStrings.xml><?xml version="1.0" encoding="utf-8"?>
<sst xmlns="http://schemas.openxmlformats.org/spreadsheetml/2006/main" count="398" uniqueCount="125">
  <si>
    <t>Legend:</t>
  </si>
  <si>
    <t>Static Field</t>
  </si>
  <si>
    <t>Calculated Field</t>
  </si>
  <si>
    <t>To be Completed by Applicant</t>
  </si>
  <si>
    <t>Applicant Name:</t>
  </si>
  <si>
    <t xml:space="preserve">Program Name: </t>
  </si>
  <si>
    <t>Summary</t>
  </si>
  <si>
    <t>Output</t>
  </si>
  <si>
    <t>Total Maximum Leverage Ratio:</t>
  </si>
  <si>
    <t>Expected Funds Spent</t>
  </si>
  <si>
    <t>Expected Federal Funds Spent</t>
  </si>
  <si>
    <t>General Assumptions</t>
  </si>
  <si>
    <t>Total Amounts Allocated</t>
  </si>
  <si>
    <t>Statutory Allocation</t>
  </si>
  <si>
    <t>Maximum Leverage Ratio:</t>
  </si>
  <si>
    <t>Amount to be Allocated to Program</t>
  </si>
  <si>
    <t>Federal Contributions</t>
  </si>
  <si>
    <t>Borrower Premium Contribution</t>
  </si>
  <si>
    <t>Financial Institution Lender Premium Contribution</t>
  </si>
  <si>
    <t>Total Loan Loss Reserve Percentage</t>
  </si>
  <si>
    <t>Portfolio Composition Assumptions</t>
  </si>
  <si>
    <t>Funding Round</t>
  </si>
  <si>
    <t>Federal Funds %</t>
  </si>
  <si>
    <t>Round Success %</t>
  </si>
  <si>
    <t>Cumulative Success %</t>
  </si>
  <si>
    <t>Round Size ($000's)</t>
  </si>
  <si>
    <t>6+</t>
  </si>
  <si>
    <t>Loan Participation Program</t>
  </si>
  <si>
    <t>Loan Tenor (yrs)</t>
  </si>
  <si>
    <t>Multiple</t>
  </si>
  <si>
    <t>% of total portfolio</t>
  </si>
  <si>
    <t>Weighted Avg.</t>
  </si>
  <si>
    <t>Time until recycling (yrs)</t>
  </si>
  <si>
    <t>Time Horizon (yrs)</t>
  </si>
  <si>
    <t>Average % Participation</t>
  </si>
  <si>
    <t>Total</t>
  </si>
  <si>
    <t>Assumed Loss %</t>
  </si>
  <si>
    <t>Loan Guarantee Program</t>
  </si>
  <si>
    <t>revolving</t>
  </si>
  <si>
    <t>Average % Loan Guarantee</t>
  </si>
  <si>
    <t>% of Guarantee set aside as cash reserve</t>
  </si>
  <si>
    <t>Assumed loss %</t>
  </si>
  <si>
    <t>Collateral Support Program</t>
  </si>
  <si>
    <t>Term of Collateral Support</t>
  </si>
  <si>
    <t>Avg % of principal as Collateral Support</t>
  </si>
  <si>
    <t>TOTAL FUNDED AMOUNT FOR OCSPs</t>
  </si>
  <si>
    <t>Applicant Aggregate Projections for OCSPs</t>
  </si>
  <si>
    <t>Totla Number of New Investments per Year</t>
  </si>
  <si>
    <t>Total Cumulative Number of New Investments</t>
  </si>
  <si>
    <t>Total Annual Federal Funds</t>
  </si>
  <si>
    <t>Total Cumulative Federal Funds</t>
  </si>
  <si>
    <t>Program Total Funded Amount</t>
  </si>
  <si>
    <t>Number of New Investments per Year</t>
  </si>
  <si>
    <t>Federal Contributions Deployed</t>
  </si>
  <si>
    <t>Cumulative Number of Investments</t>
  </si>
  <si>
    <t>Cumulative Federal Funds</t>
  </si>
  <si>
    <t>Number of New Loans (count Federal + Private funds as one loan)</t>
  </si>
  <si>
    <t>Number of New Loans</t>
  </si>
  <si>
    <t>Collateral Support Program (CSP)</t>
  </si>
  <si>
    <t>CSP - Projections</t>
  </si>
  <si>
    <t xml:space="preserve"> </t>
  </si>
  <si>
    <t>Program Name</t>
  </si>
  <si>
    <t xml:space="preserve">Program </t>
  </si>
  <si>
    <t>Program</t>
  </si>
  <si>
    <t>Program Name:</t>
  </si>
  <si>
    <t>LGP - Projections</t>
  </si>
  <si>
    <t>Loan Guarantee Program (LGP)</t>
  </si>
  <si>
    <t>Loan Participation Program (LPP)</t>
  </si>
  <si>
    <t>LPP - Projections</t>
  </si>
  <si>
    <t>Capital Access Program</t>
  </si>
  <si>
    <t>Equity/Venture Capital Program:</t>
  </si>
  <si>
    <t>Equity/Venture Capital Program - Projections</t>
  </si>
  <si>
    <t>TOTAL AMOUNTS ALLOCATED IN LEVERAGE CALCULATIONS TABLES</t>
  </si>
  <si>
    <t>Amounts Allocated in Leverage Calculations Table</t>
  </si>
  <si>
    <t>OCSP LOAN DATA TABLES</t>
  </si>
  <si>
    <t>OCSP LEVERAGE CALCULATIONS</t>
  </si>
  <si>
    <t>SSBCI Capital Committed</t>
  </si>
  <si>
    <t>Private Capital in Funds</t>
  </si>
  <si>
    <t>Total Capital in Funds</t>
  </si>
  <si>
    <t>SSBCI Capital in Funds (%)</t>
  </si>
  <si>
    <t>Est Companies in Portfolio</t>
  </si>
  <si>
    <t>Funding Round 1:</t>
  </si>
  <si>
    <t>Avg Size of Round</t>
  </si>
  <si>
    <t>Avg % of Fund in Round</t>
  </si>
  <si>
    <t>Total Portfolio Capital Raised</t>
  </si>
  <si>
    <t>Fund Capital Invested in Round</t>
  </si>
  <si>
    <t>SSBCI Capital Invested in Round</t>
  </si>
  <si>
    <t>Federal Contribution - Table</t>
  </si>
  <si>
    <t>Funding Round 2:</t>
  </si>
  <si>
    <t>Funding Round 3:</t>
  </si>
  <si>
    <t>% of Companies Raising Capital (Round Success %)</t>
  </si>
  <si>
    <t>Est # of Companies</t>
  </si>
  <si>
    <t>Funding Round 4:</t>
  </si>
  <si>
    <t>Cumulative Round Success</t>
  </si>
  <si>
    <t>Total Funds Program:</t>
  </si>
  <si>
    <t>Total SSBCI Capital Invested</t>
  </si>
  <si>
    <t>Total Private Capital Raised</t>
  </si>
  <si>
    <t>Private Capital Leverage</t>
  </si>
  <si>
    <t>Less SSBCI Capital Invested</t>
  </si>
  <si>
    <t>Private Capital Leverage (PC/SSBCI Invested)</t>
  </si>
  <si>
    <t>Funding Round 6+:</t>
  </si>
  <si>
    <t>Funding Round 5:</t>
  </si>
  <si>
    <t>Fund 1</t>
  </si>
  <si>
    <t>Fund 2</t>
  </si>
  <si>
    <t>Fund 3</t>
  </si>
  <si>
    <t>Fund 4</t>
  </si>
  <si>
    <t>Fund 5</t>
  </si>
  <si>
    <t>Fund 6</t>
  </si>
  <si>
    <t>Fund 7</t>
  </si>
  <si>
    <t>Fund 8</t>
  </si>
  <si>
    <t>Fund 9</t>
  </si>
  <si>
    <t>Fund 10</t>
  </si>
  <si>
    <t>Equity/Venture Capital Program (Fund Investment Program)</t>
  </si>
  <si>
    <t>Equity/Venture Capital Program (Direct Investment)</t>
  </si>
  <si>
    <t>Direct Investment Program 1</t>
  </si>
  <si>
    <t>Direct Investment Program 2</t>
  </si>
  <si>
    <t>Direct Investment Program 3</t>
  </si>
  <si>
    <t>Total Fund Capital Invested</t>
  </si>
  <si>
    <t>Allowance for SSBCI administrative costs (3.67%)</t>
  </si>
  <si>
    <t>Allowance for 1.71% program service costs (17.1%)</t>
  </si>
  <si>
    <t>Adjustment to admin/pgm services costs</t>
  </si>
  <si>
    <t>Total SSBCI Capital Allocated</t>
  </si>
  <si>
    <t>Fund Match of program service costs</t>
  </si>
  <si>
    <t>Private Capital Raised + Private Pgm Serv Costs</t>
  </si>
  <si>
    <t>SSBCI Capital Invested + Pgm Service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</si>
</sst>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%"/>
    <numFmt numFmtId="167" formatCode="_(* #,##0.00000_);_(* \(#,##0.00000\);_(* &quot;-&quot;??_);_(@_)"/>
    <numFmt numFmtId="168" formatCode="0.0%"/>
    <numFmt numFmtId="169" formatCode="_(&quot;$&quot;* #,##0.0_);_(&quot;$&quot;* \(#,##0.0\);_(&quot;$&quot;* &quot;-&quot;??_);_(@_)"/>
    <numFmt numFmtId="170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9E1F2"/>
        <bgColor rgb="FF000000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3">
    <xf numFmtId="0" fontId="0" fillId="0" borderId="0" xfId="0"/>
    <xf numFmtId="0" fontId="4" fillId="0" borderId="0" xfId="0" applyFont="1"/>
    <xf numFmtId="0" fontId="11" fillId="0" borderId="0" xfId="0" applyFont="1" applyAlignment="1">
      <alignment horizontal="left"/>
    </xf>
    <xf numFmtId="2" fontId="2" fillId="0" borderId="0" xfId="2" applyNumberFormat="1" applyFont="1" applyFill="1" applyBorder="1"/>
    <xf numFmtId="0" fontId="11" fillId="0" borderId="0" xfId="0" applyFont="1"/>
    <xf numFmtId="2" fontId="2" fillId="0" borderId="0" xfId="0" applyNumberFormat="1" applyFont="1"/>
    <xf numFmtId="0" fontId="2" fillId="0" borderId="0" xfId="0" applyFont="1"/>
    <xf numFmtId="2" fontId="4" fillId="0" borderId="0" xfId="0" applyNumberFormat="1" applyFont="1"/>
    <xf numFmtId="0" fontId="0" fillId="0" borderId="2" xfId="0" applyBorder="1"/>
    <xf numFmtId="2" fontId="0" fillId="3" borderId="0" xfId="0" applyNumberFormat="1" applyFill="1"/>
    <xf numFmtId="0" fontId="0" fillId="3" borderId="0" xfId="0" applyFill="1"/>
    <xf numFmtId="0" fontId="0" fillId="5" borderId="0" xfId="0" applyFill="1"/>
    <xf numFmtId="0" fontId="0" fillId="6" borderId="0" xfId="0" applyFill="1"/>
    <xf numFmtId="0" fontId="5" fillId="5" borderId="0" xfId="0" applyFont="1" applyFill="1"/>
    <xf numFmtId="0" fontId="6" fillId="5" borderId="0" xfId="0" applyFont="1" applyFill="1"/>
    <xf numFmtId="2" fontId="6" fillId="5" borderId="0" xfId="0" applyNumberFormat="1" applyFont="1" applyFill="1"/>
    <xf numFmtId="9" fontId="6" fillId="2" borderId="2" xfId="0" applyNumberFormat="1" applyFont="1" applyFill="1" applyBorder="1"/>
    <xf numFmtId="0" fontId="10" fillId="5" borderId="0" xfId="0" applyFont="1" applyFill="1" applyAlignment="1">
      <alignment horizontal="center"/>
    </xf>
    <xf numFmtId="0" fontId="7" fillId="5" borderId="0" xfId="0" applyFont="1" applyFill="1" applyAlignment="1">
      <alignment horizontal="left"/>
    </xf>
    <xf numFmtId="164" fontId="6" fillId="5" borderId="0" xfId="3" applyNumberFormat="1" applyFont="1" applyFill="1" applyBorder="1"/>
    <xf numFmtId="0" fontId="12" fillId="5" borderId="0" xfId="0" applyFont="1" applyFill="1"/>
    <xf numFmtId="0" fontId="4" fillId="5" borderId="0" xfId="0" applyFont="1" applyFill="1"/>
    <xf numFmtId="2" fontId="10" fillId="5" borderId="0" xfId="0" applyNumberFormat="1" applyFont="1" applyFill="1"/>
    <xf numFmtId="0" fontId="9" fillId="3" borderId="0" xfId="0" applyFont="1" applyFill="1"/>
    <xf numFmtId="0" fontId="0" fillId="7" borderId="0" xfId="0" applyFill="1"/>
    <xf numFmtId="0" fontId="10" fillId="7" borderId="0" xfId="0" applyFont="1" applyFill="1" applyAlignment="1">
      <alignment horizontal="center"/>
    </xf>
    <xf numFmtId="0" fontId="7" fillId="7" borderId="0" xfId="0" applyFont="1" applyFill="1" applyAlignment="1">
      <alignment horizontal="left"/>
    </xf>
    <xf numFmtId="164" fontId="6" fillId="7" borderId="0" xfId="3" applyNumberFormat="1" applyFont="1" applyFill="1" applyBorder="1"/>
    <xf numFmtId="0" fontId="9" fillId="7" borderId="0" xfId="0" applyFont="1" applyFill="1"/>
    <xf numFmtId="0" fontId="12" fillId="7" borderId="0" xfId="0" applyFont="1" applyFill="1"/>
    <xf numFmtId="0" fontId="4" fillId="7" borderId="0" xfId="0" applyFont="1" applyFill="1"/>
    <xf numFmtId="0" fontId="6" fillId="7" borderId="0" xfId="0" applyFont="1" applyFill="1"/>
    <xf numFmtId="2" fontId="10" fillId="7" borderId="0" xfId="0" applyNumberFormat="1" applyFont="1" applyFill="1"/>
    <xf numFmtId="0" fontId="3" fillId="5" borderId="0" xfId="0" applyFont="1" applyFill="1"/>
    <xf numFmtId="0" fontId="0" fillId="5" borderId="2" xfId="0" applyFill="1" applyBorder="1"/>
    <xf numFmtId="0" fontId="5" fillId="0" borderId="2" xfId="0" applyFont="1" applyBorder="1"/>
    <xf numFmtId="0" fontId="6" fillId="0" borderId="2" xfId="0" applyFont="1" applyBorder="1"/>
    <xf numFmtId="2" fontId="0" fillId="5" borderId="0" xfId="0" applyNumberFormat="1" applyFill="1"/>
    <xf numFmtId="0" fontId="3" fillId="0" borderId="2" xfId="0" applyFont="1" applyBorder="1"/>
    <xf numFmtId="0" fontId="6" fillId="0" borderId="4" xfId="0" applyFont="1" applyBorder="1" applyAlignment="1">
      <alignment horizontal="left" indent="3"/>
    </xf>
    <xf numFmtId="9" fontId="6" fillId="2" borderId="4" xfId="2" applyFont="1" applyFill="1" applyBorder="1"/>
    <xf numFmtId="0" fontId="6" fillId="0" borderId="3" xfId="0" applyFont="1" applyBorder="1"/>
    <xf numFmtId="0" fontId="0" fillId="0" borderId="4" xfId="0" applyBorder="1"/>
    <xf numFmtId="0" fontId="0" fillId="8" borderId="4" xfId="0" applyFill="1" applyBorder="1"/>
    <xf numFmtId="0" fontId="6" fillId="0" borderId="3" xfId="0" applyFont="1" applyBorder="1" applyAlignment="1">
      <alignment horizontal="left"/>
    </xf>
    <xf numFmtId="0" fontId="6" fillId="0" borderId="4" xfId="0" applyFont="1" applyBorder="1"/>
    <xf numFmtId="0" fontId="14" fillId="0" borderId="3" xfId="0" applyFont="1" applyBorder="1" applyAlignment="1">
      <alignment wrapText="1"/>
    </xf>
    <xf numFmtId="0" fontId="0" fillId="6" borderId="2" xfId="0" applyFill="1" applyBorder="1"/>
    <xf numFmtId="0" fontId="6" fillId="0" borderId="0" xfId="0" applyFont="1"/>
    <xf numFmtId="9" fontId="6" fillId="5" borderId="0" xfId="2" applyFont="1" applyFill="1" applyBorder="1" applyAlignment="1">
      <alignment horizontal="right"/>
    </xf>
    <xf numFmtId="0" fontId="6" fillId="5" borderId="0" xfId="0" applyFont="1" applyFill="1" applyAlignment="1">
      <alignment horizontal="right"/>
    </xf>
    <xf numFmtId="0" fontId="15" fillId="0" borderId="0" xfId="0" applyFont="1"/>
    <xf numFmtId="0" fontId="8" fillId="0" borderId="2" xfId="0" applyFont="1" applyBorder="1"/>
    <xf numFmtId="0" fontId="16" fillId="0" borderId="5" xfId="0" applyFont="1" applyBorder="1"/>
    <xf numFmtId="0" fontId="16" fillId="0" borderId="6" xfId="0" applyFont="1" applyBorder="1"/>
    <xf numFmtId="0" fontId="16" fillId="0" borderId="7" xfId="0" applyFont="1" applyBorder="1"/>
    <xf numFmtId="0" fontId="5" fillId="3" borderId="0" xfId="0" applyFont="1" applyFill="1"/>
    <xf numFmtId="0" fontId="17" fillId="0" borderId="0" xfId="0" applyFont="1"/>
    <xf numFmtId="0" fontId="5" fillId="0" borderId="5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6" borderId="8" xfId="0" applyFont="1" applyFill="1" applyBorder="1"/>
    <xf numFmtId="0" fontId="6" fillId="3" borderId="0" xfId="0" applyFont="1" applyFill="1"/>
    <xf numFmtId="166" fontId="6" fillId="0" borderId="0" xfId="0" applyNumberFormat="1" applyFont="1"/>
    <xf numFmtId="9" fontId="6" fillId="0" borderId="0" xfId="2" applyFont="1"/>
    <xf numFmtId="2" fontId="5" fillId="0" borderId="0" xfId="0" applyNumberFormat="1" applyFont="1"/>
    <xf numFmtId="3" fontId="6" fillId="0" borderId="0" xfId="2" applyNumberFormat="1" applyFont="1"/>
    <xf numFmtId="4" fontId="10" fillId="0" borderId="0" xfId="2" applyNumberFormat="1" applyFont="1" applyBorder="1"/>
    <xf numFmtId="2" fontId="9" fillId="0" borderId="0" xfId="0" applyNumberFormat="1" applyFont="1"/>
    <xf numFmtId="43" fontId="6" fillId="0" borderId="0" xfId="0" applyNumberFormat="1" applyFont="1"/>
    <xf numFmtId="0" fontId="6" fillId="6" borderId="11" xfId="0" applyFont="1" applyFill="1" applyBorder="1"/>
    <xf numFmtId="0" fontId="6" fillId="6" borderId="1" xfId="0" applyFont="1" applyFill="1" applyBorder="1"/>
    <xf numFmtId="165" fontId="0" fillId="0" borderId="0" xfId="0" applyNumberFormat="1"/>
    <xf numFmtId="9" fontId="6" fillId="0" borderId="0" xfId="2" applyFont="1" applyBorder="1"/>
    <xf numFmtId="167" fontId="0" fillId="0" borderId="0" xfId="0" applyNumberFormat="1"/>
    <xf numFmtId="165" fontId="6" fillId="6" borderId="8" xfId="0" applyNumberFormat="1" applyFont="1" applyFill="1" applyBorder="1"/>
    <xf numFmtId="165" fontId="6" fillId="0" borderId="0" xfId="1" applyNumberFormat="1" applyFont="1"/>
    <xf numFmtId="0" fontId="5" fillId="0" borderId="0" xfId="0" applyFont="1"/>
    <xf numFmtId="2" fontId="6" fillId="0" borderId="0" xfId="2" applyNumberFormat="1" applyFont="1" applyFill="1"/>
    <xf numFmtId="0" fontId="16" fillId="0" borderId="8" xfId="0" applyFont="1" applyBorder="1"/>
    <xf numFmtId="165" fontId="16" fillId="6" borderId="12" xfId="1" applyNumberFormat="1" applyFont="1" applyFill="1" applyBorder="1"/>
    <xf numFmtId="164" fontId="16" fillId="6" borderId="12" xfId="3" applyNumberFormat="1" applyFont="1" applyFill="1" applyBorder="1"/>
    <xf numFmtId="0" fontId="16" fillId="0" borderId="10" xfId="0" applyFont="1" applyBorder="1"/>
    <xf numFmtId="165" fontId="16" fillId="6" borderId="14" xfId="1" applyNumberFormat="1" applyFont="1" applyFill="1" applyBorder="1"/>
    <xf numFmtId="164" fontId="16" fillId="6" borderId="4" xfId="3" applyNumberFormat="1" applyFont="1" applyFill="1" applyBorder="1"/>
    <xf numFmtId="0" fontId="6" fillId="0" borderId="8" xfId="0" applyFont="1" applyBorder="1"/>
    <xf numFmtId="0" fontId="6" fillId="0" borderId="11" xfId="0" applyFont="1" applyBorder="1"/>
    <xf numFmtId="0" fontId="6" fillId="6" borderId="16" xfId="0" applyFont="1" applyFill="1" applyBorder="1"/>
    <xf numFmtId="0" fontId="6" fillId="0" borderId="10" xfId="0" applyFont="1" applyBorder="1"/>
    <xf numFmtId="165" fontId="6" fillId="6" borderId="10" xfId="1" applyNumberFormat="1" applyFont="1" applyFill="1" applyBorder="1"/>
    <xf numFmtId="165" fontId="6" fillId="6" borderId="9" xfId="1" applyNumberFormat="1" applyFont="1" applyFill="1" applyBorder="1"/>
    <xf numFmtId="165" fontId="6" fillId="6" borderId="13" xfId="1" applyNumberFormat="1" applyFont="1" applyFill="1" applyBorder="1"/>
    <xf numFmtId="0" fontId="6" fillId="0" borderId="14" xfId="0" applyFont="1" applyBorder="1"/>
    <xf numFmtId="165" fontId="6" fillId="6" borderId="0" xfId="0" applyNumberFormat="1" applyFont="1" applyFill="1"/>
    <xf numFmtId="165" fontId="6" fillId="6" borderId="15" xfId="0" applyNumberFormat="1" applyFont="1" applyFill="1" applyBorder="1"/>
    <xf numFmtId="164" fontId="6" fillId="6" borderId="10" xfId="3" applyNumberFormat="1" applyFont="1" applyFill="1" applyBorder="1"/>
    <xf numFmtId="164" fontId="6" fillId="6" borderId="9" xfId="3" applyNumberFormat="1" applyFont="1" applyFill="1" applyBorder="1"/>
    <xf numFmtId="164" fontId="6" fillId="6" borderId="13" xfId="3" applyNumberFormat="1" applyFont="1" applyFill="1" applyBorder="1"/>
    <xf numFmtId="0" fontId="6" fillId="6" borderId="0" xfId="0" applyFont="1" applyFill="1"/>
    <xf numFmtId="0" fontId="6" fillId="6" borderId="15" xfId="0" applyFont="1" applyFill="1" applyBorder="1"/>
    <xf numFmtId="164" fontId="0" fillId="6" borderId="2" xfId="3" applyNumberFormat="1" applyFont="1" applyFill="1" applyBorder="1"/>
    <xf numFmtId="164" fontId="6" fillId="6" borderId="2" xfId="3" applyNumberFormat="1" applyFont="1" applyFill="1" applyBorder="1"/>
    <xf numFmtId="0" fontId="3" fillId="5" borderId="2" xfId="0" applyFont="1" applyFill="1" applyBorder="1"/>
    <xf numFmtId="0" fontId="6" fillId="0" borderId="0" xfId="0" applyFont="1" applyBorder="1"/>
    <xf numFmtId="9" fontId="6" fillId="5" borderId="0" xfId="2" applyFont="1" applyFill="1" applyBorder="1"/>
    <xf numFmtId="9" fontId="6" fillId="7" borderId="0" xfId="2" applyFont="1" applyFill="1" applyBorder="1"/>
    <xf numFmtId="0" fontId="0" fillId="7" borderId="0" xfId="0" applyFill="1" applyBorder="1"/>
    <xf numFmtId="0" fontId="6" fillId="7" borderId="0" xfId="0" applyFont="1" applyFill="1" applyBorder="1"/>
    <xf numFmtId="0" fontId="6" fillId="3" borderId="0" xfId="0" applyFont="1" applyFill="1" applyBorder="1"/>
    <xf numFmtId="0" fontId="13" fillId="5" borderId="0" xfId="0" applyFont="1" applyFill="1" applyAlignment="1">
      <alignment horizontal="left" vertical="center"/>
    </xf>
    <xf numFmtId="0" fontId="9" fillId="0" borderId="0" xfId="0" applyFont="1" applyFill="1"/>
    <xf numFmtId="0" fontId="6" fillId="5" borderId="0" xfId="0" applyFont="1" applyFill="1" applyBorder="1"/>
    <xf numFmtId="165" fontId="6" fillId="5" borderId="0" xfId="1" applyNumberFormat="1" applyFont="1" applyFill="1" applyBorder="1"/>
    <xf numFmtId="165" fontId="0" fillId="5" borderId="0" xfId="0" applyNumberFormat="1" applyFill="1"/>
    <xf numFmtId="165" fontId="6" fillId="5" borderId="0" xfId="1" applyNumberFormat="1" applyFont="1" applyFill="1"/>
    <xf numFmtId="0" fontId="6" fillId="7" borderId="0" xfId="0" applyFont="1" applyFill="1" applyBorder="1" applyAlignment="1">
      <alignment horizontal="right"/>
    </xf>
    <xf numFmtId="2" fontId="8" fillId="6" borderId="2" xfId="0" applyNumberFormat="1" applyFont="1" applyFill="1" applyBorder="1" applyProtection="1"/>
    <xf numFmtId="164" fontId="8" fillId="6" borderId="2" xfId="3" applyNumberFormat="1" applyFont="1" applyFill="1" applyBorder="1" applyProtection="1"/>
    <xf numFmtId="9" fontId="8" fillId="6" borderId="2" xfId="2" applyFont="1" applyFill="1" applyBorder="1" applyProtection="1"/>
    <xf numFmtId="10" fontId="6" fillId="6" borderId="4" xfId="2" applyNumberFormat="1" applyFont="1" applyFill="1" applyBorder="1" applyProtection="1"/>
    <xf numFmtId="10" fontId="6" fillId="6" borderId="2" xfId="2" applyNumberFormat="1" applyFont="1" applyFill="1" applyBorder="1" applyProtection="1"/>
    <xf numFmtId="43" fontId="6" fillId="6" borderId="4" xfId="1" applyFont="1" applyFill="1" applyBorder="1" applyProtection="1"/>
    <xf numFmtId="43" fontId="6" fillId="6" borderId="2" xfId="1" applyFont="1" applyFill="1" applyBorder="1" applyProtection="1"/>
    <xf numFmtId="9" fontId="6" fillId="6" borderId="0" xfId="2" applyFont="1" applyFill="1" applyBorder="1" applyProtection="1"/>
    <xf numFmtId="0" fontId="6" fillId="6" borderId="2" xfId="0" applyFont="1" applyFill="1" applyBorder="1" applyProtection="1"/>
    <xf numFmtId="0" fontId="6" fillId="6" borderId="4" xfId="0" applyFont="1" applyFill="1" applyBorder="1" applyProtection="1"/>
    <xf numFmtId="0" fontId="0" fillId="5" borderId="0" xfId="0" applyFill="1" applyProtection="1"/>
    <xf numFmtId="0" fontId="12" fillId="5" borderId="0" xfId="0" applyFont="1" applyFill="1" applyProtection="1"/>
    <xf numFmtId="0" fontId="4" fillId="5" borderId="0" xfId="0" applyFont="1" applyFill="1" applyProtection="1"/>
    <xf numFmtId="2" fontId="10" fillId="5" borderId="0" xfId="0" applyNumberFormat="1" applyFont="1" applyFill="1" applyProtection="1"/>
    <xf numFmtId="0" fontId="6" fillId="5" borderId="0" xfId="0" applyFont="1" applyFill="1" applyProtection="1"/>
    <xf numFmtId="0" fontId="0" fillId="2" borderId="2" xfId="0" applyFill="1" applyBorder="1" applyProtection="1">
      <protection locked="0"/>
    </xf>
    <xf numFmtId="164" fontId="6" fillId="2" borderId="2" xfId="3" applyNumberFormat="1" applyFont="1" applyFill="1" applyBorder="1" applyProtection="1">
      <protection locked="0"/>
    </xf>
    <xf numFmtId="9" fontId="6" fillId="2" borderId="2" xfId="2" applyFont="1" applyFill="1" applyBorder="1" applyProtection="1">
      <protection locked="0"/>
    </xf>
    <xf numFmtId="0" fontId="6" fillId="2" borderId="2" xfId="2" applyNumberFormat="1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9" fontId="6" fillId="2" borderId="4" xfId="2" applyFont="1" applyFill="1" applyBorder="1" applyProtection="1">
      <protection locked="0"/>
    </xf>
    <xf numFmtId="0" fontId="6" fillId="9" borderId="8" xfId="0" applyFont="1" applyFill="1" applyBorder="1" applyProtection="1">
      <protection locked="0"/>
    </xf>
    <xf numFmtId="0" fontId="6" fillId="9" borderId="0" xfId="0" applyFont="1" applyFill="1" applyProtection="1">
      <protection locked="0"/>
    </xf>
    <xf numFmtId="0" fontId="6" fillId="9" borderId="15" xfId="0" applyFont="1" applyFill="1" applyBorder="1" applyProtection="1">
      <protection locked="0"/>
    </xf>
    <xf numFmtId="164" fontId="6" fillId="9" borderId="8" xfId="3" applyNumberFormat="1" applyFont="1" applyFill="1" applyBorder="1" applyProtection="1">
      <protection locked="0"/>
    </xf>
    <xf numFmtId="164" fontId="6" fillId="9" borderId="0" xfId="3" applyNumberFormat="1" applyFont="1" applyFill="1" applyBorder="1" applyProtection="1">
      <protection locked="0"/>
    </xf>
    <xf numFmtId="164" fontId="6" fillId="9" borderId="15" xfId="3" applyNumberFormat="1" applyFont="1" applyFill="1" applyBorder="1" applyProtection="1">
      <protection locked="0"/>
    </xf>
    <xf numFmtId="165" fontId="6" fillId="9" borderId="1" xfId="1" applyNumberFormat="1" applyFont="1" applyFill="1" applyBorder="1" applyProtection="1">
      <protection locked="0"/>
    </xf>
    <xf numFmtId="165" fontId="6" fillId="9" borderId="16" xfId="1" applyNumberFormat="1" applyFont="1" applyFill="1" applyBorder="1" applyProtection="1">
      <protection locked="0"/>
    </xf>
    <xf numFmtId="164" fontId="6" fillId="9" borderId="9" xfId="3" applyNumberFormat="1" applyFont="1" applyFill="1" applyBorder="1" applyProtection="1">
      <protection locked="0"/>
    </xf>
    <xf numFmtId="164" fontId="6" fillId="9" borderId="13" xfId="3" applyNumberFormat="1" applyFont="1" applyFill="1" applyBorder="1" applyProtection="1">
      <protection locked="0"/>
    </xf>
    <xf numFmtId="0" fontId="6" fillId="9" borderId="11" xfId="0" applyFont="1" applyFill="1" applyBorder="1" applyProtection="1">
      <protection locked="0"/>
    </xf>
    <xf numFmtId="0" fontId="6" fillId="9" borderId="1" xfId="0" applyFont="1" applyFill="1" applyBorder="1" applyProtection="1">
      <protection locked="0"/>
    </xf>
    <xf numFmtId="0" fontId="6" fillId="9" borderId="16" xfId="0" applyFont="1" applyFill="1" applyBorder="1" applyProtection="1">
      <protection locked="0"/>
    </xf>
    <xf numFmtId="164" fontId="6" fillId="2" borderId="10" xfId="3" applyNumberFormat="1" applyFont="1" applyFill="1" applyBorder="1" applyProtection="1">
      <protection locked="0"/>
    </xf>
    <xf numFmtId="164" fontId="6" fillId="9" borderId="10" xfId="3" applyNumberFormat="1" applyFont="1" applyFill="1" applyBorder="1" applyProtection="1">
      <protection locked="0"/>
    </xf>
    <xf numFmtId="0" fontId="5" fillId="6" borderId="2" xfId="0" applyFont="1" applyFill="1" applyBorder="1" applyProtection="1"/>
    <xf numFmtId="164" fontId="6" fillId="6" borderId="2" xfId="3" applyNumberFormat="1" applyFont="1" applyFill="1" applyBorder="1" applyProtection="1"/>
    <xf numFmtId="0" fontId="18" fillId="0" borderId="0" xfId="0" applyFont="1"/>
    <xf numFmtId="0" fontId="12" fillId="0" borderId="0" xfId="0" applyFont="1" applyAlignment="1"/>
    <xf numFmtId="164" fontId="0" fillId="0" borderId="0" xfId="3" applyNumberFormat="1" applyFont="1"/>
    <xf numFmtId="9" fontId="0" fillId="0" borderId="0" xfId="2" applyFont="1"/>
    <xf numFmtId="168" fontId="0" fillId="0" borderId="0" xfId="2" applyNumberFormat="1" applyFont="1"/>
    <xf numFmtId="0" fontId="3" fillId="0" borderId="0" xfId="0" applyFont="1"/>
    <xf numFmtId="0" fontId="0" fillId="0" borderId="0" xfId="0" applyFont="1"/>
    <xf numFmtId="165" fontId="8" fillId="6" borderId="2" xfId="1" applyNumberFormat="1" applyFont="1" applyFill="1" applyBorder="1" applyProtection="1"/>
    <xf numFmtId="165" fontId="6" fillId="2" borderId="2" xfId="1" applyNumberFormat="1" applyFont="1" applyFill="1" applyBorder="1" applyProtection="1">
      <protection locked="0"/>
    </xf>
    <xf numFmtId="10" fontId="8" fillId="6" borderId="2" xfId="2" applyNumberFormat="1" applyFont="1" applyFill="1" applyBorder="1" applyProtection="1"/>
    <xf numFmtId="10" fontId="6" fillId="6" borderId="4" xfId="2" applyNumberFormat="1" applyFont="1" applyFill="1" applyBorder="1" applyProtection="1">
      <protection locked="0"/>
    </xf>
    <xf numFmtId="164" fontId="8" fillId="6" borderId="2" xfId="3" applyNumberFormat="1" applyFont="1" applyFill="1" applyBorder="1" applyProtection="1">
      <protection locked="0"/>
    </xf>
    <xf numFmtId="164" fontId="3" fillId="0" borderId="0" xfId="3" applyNumberFormat="1" applyFont="1" applyAlignment="1">
      <alignment wrapText="1"/>
    </xf>
    <xf numFmtId="164" fontId="6" fillId="2" borderId="2" xfId="3" applyNumberFormat="1" applyFont="1" applyFill="1" applyBorder="1" applyProtection="1">
      <protection locked="0"/>
    </xf>
    <xf numFmtId="165" fontId="6" fillId="2" borderId="2" xfId="1" applyNumberFormat="1" applyFont="1" applyFill="1" applyBorder="1" applyProtection="1">
      <protection locked="0"/>
    </xf>
    <xf numFmtId="164" fontId="8" fillId="6" borderId="2" xfId="3" applyNumberFormat="1" applyFont="1" applyFill="1" applyBorder="1" applyProtection="1"/>
    <xf numFmtId="9" fontId="6" fillId="2" borderId="2" xfId="2" applyFont="1" applyFill="1" applyBorder="1" applyProtection="1">
      <protection locked="0"/>
    </xf>
    <xf numFmtId="165" fontId="8" fillId="6" borderId="2" xfId="1" applyNumberFormat="1" applyFont="1" applyFill="1" applyBorder="1" applyProtection="1"/>
    <xf numFmtId="169" fontId="8" fillId="6" borderId="2" xfId="3" applyNumberFormat="1" applyFont="1" applyFill="1" applyBorder="1" applyProtection="1"/>
    <xf numFmtId="170" fontId="8" fillId="6" borderId="2" xfId="1" applyNumberFormat="1" applyFont="1" applyFill="1" applyBorder="1" applyProtection="1"/>
    <xf numFmtId="0" fontId="10" fillId="4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right"/>
    </xf>
    <xf numFmtId="0" fontId="13" fillId="8" borderId="0" xfId="0" applyFont="1" applyFill="1" applyAlignment="1">
      <alignment horizontal="left" vertical="center"/>
    </xf>
    <xf numFmtId="0" fontId="10" fillId="4" borderId="5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6" fillId="7" borderId="0" xfId="0" applyFont="1" applyFill="1" applyBorder="1" applyAlignment="1">
      <alignment horizontal="right"/>
    </xf>
    <xf numFmtId="9" fontId="6" fillId="5" borderId="1" xfId="2" applyFont="1" applyFill="1" applyBorder="1" applyAlignment="1">
      <alignment horizontal="right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164" fontId="6" fillId="9" borderId="5" xfId="3" applyNumberFormat="1" applyFont="1" applyFill="1" applyBorder="1" applyAlignment="1">
      <alignment horizontal="center"/>
    </xf>
    <xf numFmtId="164" fontId="6" fillId="9" borderId="7" xfId="3" applyNumberFormat="1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DD8BE-ACC7-4ABA-93BF-8E2884759B50}">
  <sheetPr>
    <pageSetUpPr autoPageBreaks="0"/>
  </sheetPr>
  <dimension ref="A1:XFC124"/>
  <sheetViews>
    <sheetView tabSelected="1" topLeftCell="B1" zoomScale="60" zoomScaleNormal="60" workbookViewId="0">
      <selection activeCell="D34" sqref="D34"/>
    </sheetView>
  </sheetViews>
  <sheetFormatPr defaultColWidth="0" defaultRowHeight="15" zeroHeight="1" x14ac:dyDescent="0.25"/>
  <cols>
    <col min="1" max="1" width="4.5703125" style="24" customWidth="1"/>
    <col min="2" max="2" width="2.28515625" style="11" customWidth="1"/>
    <col min="3" max="3" width="48.85546875" bestFit="1" customWidth="1"/>
    <col min="4" max="4" width="28.140625" bestFit="1" customWidth="1"/>
    <col min="5" max="5" width="4.42578125" customWidth="1"/>
    <col min="6" max="6" width="15.28515625" bestFit="1" customWidth="1"/>
    <col min="7" max="7" width="15.5703125" bestFit="1" customWidth="1"/>
    <col min="8" max="8" width="18" bestFit="1" customWidth="1"/>
    <col min="9" max="9" width="20.5703125" bestFit="1" customWidth="1"/>
    <col min="10" max="10" width="21.85546875" bestFit="1" customWidth="1"/>
    <col min="11" max="11" width="2.7109375" style="11" customWidth="1"/>
    <col min="12" max="12" width="4.5703125" style="24" hidden="1"/>
    <col min="13" max="13" width="20.5703125" hidden="1"/>
    <col min="14" max="14" width="23.140625" hidden="1"/>
    <col min="15" max="15" width="23.85546875" hidden="1"/>
    <col min="16" max="16381" width="9.140625" hidden="1"/>
    <col min="16382" max="16382" width="15" hidden="1"/>
    <col min="16383" max="16383" width="14.7109375" hidden="1"/>
    <col min="16384" max="16384" width="22.85546875" hidden="1"/>
  </cols>
  <sheetData>
    <row r="1" spans="2:16" s="24" customFormat="1" x14ac:dyDescent="0.25"/>
    <row r="2" spans="2:16" s="24" customFormat="1" ht="18.75" x14ac:dyDescent="0.3">
      <c r="B2" s="11"/>
      <c r="C2" s="156" t="s">
        <v>75</v>
      </c>
      <c r="D2" s="33"/>
      <c r="E2" s="33"/>
      <c r="F2" s="33"/>
      <c r="G2" s="33"/>
      <c r="H2" s="33"/>
      <c r="I2" s="33"/>
      <c r="J2" s="11"/>
      <c r="K2" s="11"/>
    </row>
    <row r="3" spans="2:16" x14ac:dyDescent="0.25">
      <c r="C3" s="33" t="s">
        <v>0</v>
      </c>
      <c r="D3" s="34" t="s">
        <v>1</v>
      </c>
      <c r="E3" s="11"/>
      <c r="F3" s="11"/>
      <c r="G3" s="11"/>
      <c r="H3" s="11"/>
      <c r="I3" s="11"/>
      <c r="J3" s="11"/>
    </row>
    <row r="4" spans="2:16" x14ac:dyDescent="0.25">
      <c r="C4" s="33"/>
      <c r="D4" s="47" t="s">
        <v>2</v>
      </c>
      <c r="E4" s="11"/>
      <c r="F4" s="11"/>
      <c r="G4" s="11"/>
      <c r="H4" s="11"/>
      <c r="I4" s="11"/>
      <c r="J4" s="11"/>
    </row>
    <row r="5" spans="2:16" x14ac:dyDescent="0.25">
      <c r="C5" s="33"/>
      <c r="D5" s="16" t="s">
        <v>3</v>
      </c>
      <c r="E5" s="11"/>
      <c r="F5" s="11"/>
      <c r="G5" s="11"/>
      <c r="H5" s="11"/>
      <c r="I5" s="11"/>
      <c r="J5" s="11"/>
    </row>
    <row r="6" spans="2:16" x14ac:dyDescent="0.25">
      <c r="C6" s="33"/>
      <c r="D6" s="11"/>
      <c r="E6" s="11"/>
      <c r="F6" s="11"/>
      <c r="G6" s="11"/>
      <c r="H6" s="11"/>
      <c r="I6" s="11"/>
      <c r="J6" s="11"/>
    </row>
    <row r="7" spans="2:16" x14ac:dyDescent="0.25">
      <c r="C7" s="103" t="s">
        <v>4</v>
      </c>
      <c r="D7" s="132"/>
      <c r="E7" s="11"/>
      <c r="F7" s="11"/>
      <c r="G7" s="11"/>
      <c r="H7" s="11"/>
      <c r="I7" s="11"/>
      <c r="J7" s="11"/>
    </row>
    <row r="8" spans="2:16" ht="6.75" customHeight="1" x14ac:dyDescent="0.25">
      <c r="C8" s="11"/>
      <c r="D8" s="11"/>
      <c r="E8" s="11"/>
      <c r="F8" s="11"/>
      <c r="G8" s="11"/>
      <c r="H8" s="11"/>
      <c r="I8" s="11"/>
      <c r="J8" s="11"/>
      <c r="M8" s="12"/>
    </row>
    <row r="9" spans="2:16" ht="22.5" customHeight="1" x14ac:dyDescent="0.25">
      <c r="B9" s="178" t="s">
        <v>6</v>
      </c>
      <c r="C9" s="178"/>
      <c r="D9" s="178"/>
      <c r="E9" s="178"/>
      <c r="F9" s="178"/>
      <c r="G9" s="178"/>
      <c r="H9" s="178"/>
      <c r="I9" s="178"/>
      <c r="J9" s="178"/>
      <c r="K9" s="178"/>
      <c r="M9" s="12"/>
    </row>
    <row r="10" spans="2:16" x14ac:dyDescent="0.25">
      <c r="C10" s="179" t="s">
        <v>7</v>
      </c>
      <c r="D10" s="180"/>
      <c r="E10" s="11"/>
      <c r="F10" s="11"/>
      <c r="G10" s="11"/>
      <c r="H10" s="11"/>
      <c r="I10" s="11"/>
      <c r="J10" s="11"/>
      <c r="K10" s="17"/>
      <c r="L10" s="25"/>
    </row>
    <row r="11" spans="2:16" x14ac:dyDescent="0.25">
      <c r="C11" s="35" t="s">
        <v>8</v>
      </c>
      <c r="D11" s="117" t="e">
        <f>(D20*D22+D34*D32+D42*D44+D52*D54+D64*D66+D76*D78+D89*D91+D102*D104+D114*D116)/D13</f>
        <v>#DIV/0!</v>
      </c>
      <c r="E11" s="13"/>
      <c r="F11" s="11"/>
      <c r="G11" s="11"/>
      <c r="H11" s="11"/>
      <c r="I11" s="11"/>
      <c r="J11" s="11"/>
      <c r="K11" s="18"/>
      <c r="L11" s="26"/>
      <c r="M11" s="2" t="s">
        <v>9</v>
      </c>
      <c r="N11" s="184" t="s">
        <v>10</v>
      </c>
      <c r="O11" s="184"/>
      <c r="P11" s="1"/>
    </row>
    <row r="12" spans="2:16" x14ac:dyDescent="0.25">
      <c r="C12" s="176" t="s">
        <v>11</v>
      </c>
      <c r="D12" s="176"/>
      <c r="E12" s="14"/>
      <c r="F12" s="11"/>
      <c r="G12" s="11"/>
      <c r="H12" s="11"/>
      <c r="I12" s="11"/>
      <c r="J12" s="11"/>
      <c r="K12" s="19"/>
      <c r="L12" s="27"/>
      <c r="M12" s="3">
        <f>J12*I12</f>
        <v>0</v>
      </c>
      <c r="N12" s="5">
        <f>M12*G12</f>
        <v>0</v>
      </c>
      <c r="O12" s="5"/>
    </row>
    <row r="13" spans="2:16" x14ac:dyDescent="0.25">
      <c r="C13" s="8" t="s">
        <v>12</v>
      </c>
      <c r="D13" s="118">
        <f>D22+D34+D44+D54+D66+D78+D91+D104+D116</f>
        <v>0</v>
      </c>
      <c r="E13" s="14"/>
      <c r="F13" s="11"/>
      <c r="G13" s="11"/>
      <c r="H13" s="11"/>
      <c r="I13" s="11"/>
      <c r="J13" s="11"/>
      <c r="K13" s="19"/>
      <c r="L13" s="27"/>
      <c r="M13" s="3">
        <f>J13*I13</f>
        <v>0</v>
      </c>
      <c r="N13" s="5">
        <f>M13*G13</f>
        <v>0</v>
      </c>
      <c r="O13" s="5"/>
    </row>
    <row r="14" spans="2:16" x14ac:dyDescent="0.25">
      <c r="C14" s="8" t="s">
        <v>13</v>
      </c>
      <c r="D14" s="133"/>
      <c r="E14" s="14"/>
      <c r="F14" s="11"/>
      <c r="G14" s="11"/>
      <c r="H14" s="11"/>
      <c r="I14" s="11"/>
      <c r="J14" s="11"/>
      <c r="K14" s="19"/>
      <c r="L14" s="27"/>
      <c r="M14" s="3"/>
      <c r="N14" s="5"/>
      <c r="O14" s="5"/>
    </row>
    <row r="15" spans="2:16" ht="6.75" customHeight="1" x14ac:dyDescent="0.25">
      <c r="C15" s="11"/>
      <c r="D15" s="11"/>
      <c r="E15" s="11"/>
      <c r="F15" s="11"/>
      <c r="G15" s="11"/>
      <c r="H15" s="11"/>
      <c r="I15" s="11"/>
      <c r="J15" s="11"/>
      <c r="M15" s="12"/>
    </row>
    <row r="16" spans="2:16" ht="22.5" customHeight="1" x14ac:dyDescent="0.25">
      <c r="B16" s="178" t="s">
        <v>69</v>
      </c>
      <c r="C16" s="178"/>
      <c r="D16" s="178"/>
      <c r="E16" s="178"/>
      <c r="F16" s="178"/>
      <c r="G16" s="178"/>
      <c r="H16" s="178"/>
      <c r="I16" s="178"/>
      <c r="J16" s="178"/>
      <c r="K16" s="178"/>
      <c r="M16" s="12"/>
    </row>
    <row r="17" spans="2:16" ht="14.45" customHeight="1" x14ac:dyDescent="0.25">
      <c r="C17" s="176" t="s">
        <v>63</v>
      </c>
      <c r="D17" s="176"/>
      <c r="E17" s="110"/>
      <c r="F17" s="110"/>
      <c r="G17" s="110"/>
      <c r="H17" s="110"/>
      <c r="I17" s="110"/>
      <c r="J17" s="110"/>
      <c r="K17" s="110"/>
      <c r="L17" s="28"/>
      <c r="M17" s="111"/>
      <c r="P17" s="7"/>
    </row>
    <row r="18" spans="2:16" x14ac:dyDescent="0.25">
      <c r="C18" s="103" t="s">
        <v>64</v>
      </c>
      <c r="D18" s="132"/>
      <c r="E18" s="11"/>
      <c r="F18" s="11"/>
      <c r="G18" s="11"/>
      <c r="H18" s="11"/>
      <c r="I18" s="11"/>
      <c r="J18" s="11"/>
    </row>
    <row r="19" spans="2:16" x14ac:dyDescent="0.25">
      <c r="C19" s="179" t="s">
        <v>7</v>
      </c>
      <c r="D19" s="180"/>
      <c r="E19" s="11"/>
      <c r="F19" s="11"/>
      <c r="G19" s="11"/>
      <c r="H19" s="11"/>
      <c r="I19" s="11"/>
      <c r="J19" s="11"/>
      <c r="K19" s="17"/>
      <c r="L19" s="25"/>
    </row>
    <row r="20" spans="2:16" x14ac:dyDescent="0.25">
      <c r="C20" s="35" t="s">
        <v>14</v>
      </c>
      <c r="D20" s="117">
        <f>IFERROR(1/D23,0)</f>
        <v>0</v>
      </c>
      <c r="E20" s="13"/>
      <c r="F20" s="11"/>
      <c r="G20" s="11"/>
      <c r="H20" s="11"/>
      <c r="I20" s="11"/>
      <c r="J20" s="11"/>
      <c r="K20" s="18"/>
      <c r="L20" s="26"/>
      <c r="M20" s="2" t="s">
        <v>9</v>
      </c>
      <c r="N20" s="184" t="s">
        <v>10</v>
      </c>
      <c r="O20" s="184"/>
      <c r="P20" s="1"/>
    </row>
    <row r="21" spans="2:16" x14ac:dyDescent="0.25">
      <c r="C21" s="176" t="s">
        <v>11</v>
      </c>
      <c r="D21" s="176"/>
      <c r="E21" s="14"/>
      <c r="F21" s="11"/>
      <c r="G21" s="11"/>
      <c r="H21" s="11"/>
      <c r="I21" s="11"/>
      <c r="J21" s="11"/>
      <c r="K21" s="19"/>
      <c r="L21" s="27"/>
      <c r="M21" s="3">
        <f>J21*I21</f>
        <v>0</v>
      </c>
      <c r="N21" s="5">
        <f>M21*G21</f>
        <v>0</v>
      </c>
      <c r="O21" s="5"/>
    </row>
    <row r="22" spans="2:16" x14ac:dyDescent="0.25">
      <c r="C22" s="8" t="s">
        <v>15</v>
      </c>
      <c r="D22" s="133"/>
      <c r="E22" s="14"/>
      <c r="F22" s="11"/>
      <c r="G22" s="11"/>
      <c r="H22" s="11"/>
      <c r="I22" s="11"/>
      <c r="J22" s="11"/>
      <c r="K22" s="19"/>
      <c r="L22" s="27"/>
      <c r="M22" s="3"/>
      <c r="N22" s="5"/>
      <c r="O22" s="5"/>
    </row>
    <row r="23" spans="2:16" x14ac:dyDescent="0.25">
      <c r="C23" s="8" t="s">
        <v>16</v>
      </c>
      <c r="D23" s="134"/>
      <c r="E23" s="14"/>
      <c r="F23" s="11"/>
      <c r="G23" s="11"/>
      <c r="H23" s="11"/>
      <c r="I23" s="11"/>
      <c r="J23" s="11"/>
      <c r="K23" s="19"/>
      <c r="L23" s="27"/>
      <c r="M23" s="3">
        <f>J23*I23</f>
        <v>0</v>
      </c>
      <c r="N23" s="5">
        <f t="shared" ref="N23:N26" si="0">M23*G23</f>
        <v>0</v>
      </c>
      <c r="O23" s="5"/>
    </row>
    <row r="24" spans="2:16" x14ac:dyDescent="0.25">
      <c r="C24" s="8" t="s">
        <v>17</v>
      </c>
      <c r="D24" s="134"/>
      <c r="E24" s="14"/>
      <c r="F24" s="11"/>
      <c r="G24" s="11"/>
      <c r="H24" s="11"/>
      <c r="I24" s="11"/>
      <c r="J24" s="11"/>
      <c r="K24" s="19"/>
      <c r="L24" s="27"/>
      <c r="M24" s="3">
        <f>J24*I24</f>
        <v>0</v>
      </c>
      <c r="N24" s="5">
        <f t="shared" si="0"/>
        <v>0</v>
      </c>
      <c r="O24" s="5"/>
    </row>
    <row r="25" spans="2:16" x14ac:dyDescent="0.25">
      <c r="C25" s="8" t="s">
        <v>18</v>
      </c>
      <c r="D25" s="134"/>
      <c r="E25" s="14"/>
      <c r="F25" s="11"/>
      <c r="G25" s="11"/>
      <c r="H25" s="11"/>
      <c r="I25" s="11"/>
      <c r="J25" s="11"/>
      <c r="K25" s="19"/>
      <c r="L25" s="27"/>
      <c r="M25" s="3">
        <f>J25*I25</f>
        <v>0</v>
      </c>
      <c r="N25" s="5">
        <f t="shared" si="0"/>
        <v>0</v>
      </c>
      <c r="O25" s="5"/>
    </row>
    <row r="26" spans="2:16" x14ac:dyDescent="0.25">
      <c r="C26" s="8" t="s">
        <v>19</v>
      </c>
      <c r="D26" s="119">
        <f>SUM(D23:D25)</f>
        <v>0</v>
      </c>
      <c r="E26" s="14"/>
      <c r="F26" s="11"/>
      <c r="G26" s="11"/>
      <c r="H26" s="11"/>
      <c r="I26" s="11"/>
      <c r="J26" s="11"/>
      <c r="K26" s="19"/>
      <c r="L26" s="27"/>
      <c r="M26" s="3">
        <f t="shared" ref="M26" si="1">J26*I26</f>
        <v>0</v>
      </c>
      <c r="N26" s="5">
        <f t="shared" si="0"/>
        <v>0</v>
      </c>
      <c r="O26" s="5"/>
    </row>
    <row r="27" spans="2:16" ht="6.75" customHeight="1" x14ac:dyDescent="0.25">
      <c r="C27" s="11"/>
      <c r="D27" s="11"/>
      <c r="E27" s="11"/>
      <c r="F27" s="11"/>
      <c r="G27" s="11"/>
      <c r="H27" s="11"/>
      <c r="I27" s="11"/>
      <c r="J27" s="11"/>
      <c r="M27" s="9"/>
    </row>
    <row r="28" spans="2:16" ht="22.5" customHeight="1" x14ac:dyDescent="0.25">
      <c r="B28" s="178" t="s">
        <v>112</v>
      </c>
      <c r="C28" s="178"/>
      <c r="D28" s="178"/>
      <c r="E28" s="178"/>
      <c r="F28" s="178"/>
      <c r="G28" s="178"/>
      <c r="H28" s="178"/>
      <c r="I28" s="178"/>
      <c r="J28" s="178"/>
      <c r="K28" s="178"/>
      <c r="M28" s="12"/>
    </row>
    <row r="29" spans="2:16" ht="14.45" customHeight="1" x14ac:dyDescent="0.25">
      <c r="C29" s="176" t="s">
        <v>62</v>
      </c>
      <c r="D29" s="176"/>
      <c r="E29" s="110"/>
      <c r="F29" s="181" t="s">
        <v>20</v>
      </c>
      <c r="G29" s="182"/>
      <c r="H29" s="182"/>
      <c r="I29" s="182"/>
      <c r="J29" s="183"/>
      <c r="K29" s="110"/>
      <c r="L29" s="28"/>
      <c r="M29" s="111"/>
      <c r="P29" s="7"/>
    </row>
    <row r="30" spans="2:16" ht="15.75" thickBot="1" x14ac:dyDescent="0.3">
      <c r="C30" s="103" t="s">
        <v>5</v>
      </c>
      <c r="D30" s="132"/>
      <c r="E30" s="11"/>
      <c r="F30" s="44" t="s">
        <v>21</v>
      </c>
      <c r="G30" s="44" t="s">
        <v>22</v>
      </c>
      <c r="H30" s="44" t="s">
        <v>23</v>
      </c>
      <c r="I30" s="44" t="s">
        <v>24</v>
      </c>
      <c r="J30" s="44" t="s">
        <v>25</v>
      </c>
      <c r="M30" s="2" t="s">
        <v>9</v>
      </c>
      <c r="N30" s="157" t="s">
        <v>10</v>
      </c>
    </row>
    <row r="31" spans="2:16" x14ac:dyDescent="0.25">
      <c r="C31" s="179" t="s">
        <v>7</v>
      </c>
      <c r="D31" s="180"/>
      <c r="E31" s="11"/>
      <c r="F31" s="45">
        <v>1</v>
      </c>
      <c r="G31" s="166">
        <f>'Equity (1) - Fund Investment Pr'!L14</f>
        <v>0</v>
      </c>
      <c r="H31" s="43"/>
      <c r="I31" s="120">
        <v>1</v>
      </c>
      <c r="J31" s="167">
        <f>'Equity (1) - Fund Investment Pr'!L9/1000</f>
        <v>0</v>
      </c>
      <c r="K31" s="17"/>
      <c r="L31" s="25"/>
      <c r="M31" s="3">
        <f>J31*I31</f>
        <v>0</v>
      </c>
      <c r="N31" s="5">
        <f>M31*G31</f>
        <v>0</v>
      </c>
    </row>
    <row r="32" spans="2:16" x14ac:dyDescent="0.25">
      <c r="C32" s="35" t="s">
        <v>14</v>
      </c>
      <c r="D32" s="117">
        <f>'Equity (1) - Fund Investment Pr'!L84</f>
        <v>0</v>
      </c>
      <c r="E32" s="13"/>
      <c r="F32" s="36">
        <v>2</v>
      </c>
      <c r="G32" s="166">
        <f>'Equity (1) - Fund Investment Pr'!L25</f>
        <v>0</v>
      </c>
      <c r="H32" s="166">
        <f>'Equity (1) - Fund Investment Pr'!L17</f>
        <v>0</v>
      </c>
      <c r="I32" s="121">
        <f>H32*I31</f>
        <v>0</v>
      </c>
      <c r="J32" s="167">
        <f>'Equity (1) - Fund Investment Pr'!L20/1000</f>
        <v>0</v>
      </c>
      <c r="K32" s="18"/>
      <c r="L32" s="26"/>
      <c r="M32" s="3">
        <f>J32*I32</f>
        <v>0</v>
      </c>
      <c r="N32" s="5">
        <f>M32*G32</f>
        <v>0</v>
      </c>
      <c r="O32" s="157"/>
      <c r="P32" s="1"/>
    </row>
    <row r="33" spans="1:16" x14ac:dyDescent="0.25">
      <c r="C33" s="176" t="s">
        <v>11</v>
      </c>
      <c r="D33" s="176"/>
      <c r="E33" s="14"/>
      <c r="F33" s="36">
        <v>3</v>
      </c>
      <c r="G33" s="166">
        <f>'Equity (1) - Fund Investment Pr'!L36</f>
        <v>0</v>
      </c>
      <c r="H33" s="166">
        <f>'Equity (1) - Fund Investment Pr'!L28</f>
        <v>0</v>
      </c>
      <c r="I33" s="121">
        <f>H33*I32</f>
        <v>0</v>
      </c>
      <c r="J33" s="167">
        <f>'Equity (1) - Fund Investment Pr'!L31/1000</f>
        <v>0</v>
      </c>
      <c r="K33" s="19"/>
      <c r="L33" s="27"/>
      <c r="M33" s="3">
        <f>J33*I33</f>
        <v>0</v>
      </c>
      <c r="N33" s="5">
        <f>M33*G33</f>
        <v>0</v>
      </c>
      <c r="O33" s="5"/>
    </row>
    <row r="34" spans="1:16" x14ac:dyDescent="0.25">
      <c r="C34" s="8" t="s">
        <v>15</v>
      </c>
      <c r="D34" s="167">
        <f>'Equity (1) - Fund Investment Pr'!L77</f>
        <v>0</v>
      </c>
      <c r="E34" s="14"/>
      <c r="F34" s="36">
        <v>4</v>
      </c>
      <c r="G34" s="166">
        <f>'Equity (1) - Fund Investment Pr'!L47</f>
        <v>0</v>
      </c>
      <c r="H34" s="166">
        <f>'Equity (1) - Fund Investment Pr'!L39</f>
        <v>0</v>
      </c>
      <c r="I34" s="121">
        <f>H34*I33</f>
        <v>0</v>
      </c>
      <c r="J34" s="167">
        <f>'Equity (1) - Fund Investment Pr'!L42/1000</f>
        <v>0</v>
      </c>
      <c r="K34" s="19"/>
      <c r="L34" s="27"/>
      <c r="M34" s="3">
        <f>J34*I34</f>
        <v>0</v>
      </c>
      <c r="N34" s="5">
        <f>M34*G34</f>
        <v>0</v>
      </c>
      <c r="O34" s="5"/>
    </row>
    <row r="35" spans="1:16" x14ac:dyDescent="0.25">
      <c r="C35" s="14"/>
      <c r="D35" s="14"/>
      <c r="E35" s="14"/>
      <c r="F35" s="36">
        <v>5</v>
      </c>
      <c r="G35" s="166">
        <f>'Equity (1) - Fund Investment Pr'!L58</f>
        <v>0</v>
      </c>
      <c r="H35" s="166">
        <f>'Equity (1) - Fund Investment Pr'!L50</f>
        <v>0</v>
      </c>
      <c r="I35" s="121">
        <f>H35*I34</f>
        <v>0</v>
      </c>
      <c r="J35" s="167">
        <f>'Equity (1) - Fund Investment Pr'!L53/1000</f>
        <v>0</v>
      </c>
      <c r="K35" s="19"/>
      <c r="L35" s="27"/>
      <c r="M35" s="3">
        <f t="shared" ref="M35:M36" si="2">J35*I35</f>
        <v>0</v>
      </c>
      <c r="N35" s="5">
        <f t="shared" ref="N35:N36" si="3">M35*G35</f>
        <v>0</v>
      </c>
      <c r="O35" s="5"/>
    </row>
    <row r="36" spans="1:16" x14ac:dyDescent="0.25">
      <c r="C36" s="14"/>
      <c r="D36" s="14"/>
      <c r="E36" s="14"/>
      <c r="F36" s="36" t="s">
        <v>26</v>
      </c>
      <c r="G36" s="166">
        <f>'Equity (1) - Fund Investment Pr'!L69</f>
        <v>0</v>
      </c>
      <c r="H36" s="166">
        <f>'Equity (1) - Fund Investment Pr'!L61</f>
        <v>0</v>
      </c>
      <c r="I36" s="121">
        <f>H36*I35</f>
        <v>0</v>
      </c>
      <c r="J36" s="167">
        <f>'Equity (1) - Fund Investment Pr'!L64/1000</f>
        <v>0</v>
      </c>
      <c r="K36" s="19"/>
      <c r="L36" s="27"/>
      <c r="M36" s="3">
        <f t="shared" si="2"/>
        <v>0</v>
      </c>
      <c r="N36" s="5">
        <f t="shared" si="3"/>
        <v>0</v>
      </c>
      <c r="O36" s="5"/>
    </row>
    <row r="37" spans="1:16" ht="6.75" customHeight="1" x14ac:dyDescent="0.25">
      <c r="C37" s="11"/>
      <c r="D37" s="11"/>
      <c r="E37" s="11"/>
      <c r="F37" s="11"/>
      <c r="G37" s="11"/>
      <c r="H37" s="11"/>
      <c r="I37" s="11"/>
      <c r="J37" s="11"/>
    </row>
    <row r="38" spans="1:16" ht="22.5" customHeight="1" x14ac:dyDescent="0.25">
      <c r="B38" s="178" t="s">
        <v>113</v>
      </c>
      <c r="C38" s="178"/>
      <c r="D38" s="178"/>
      <c r="E38" s="178"/>
      <c r="F38" s="178"/>
      <c r="G38" s="178"/>
      <c r="H38" s="178"/>
      <c r="I38" s="178"/>
      <c r="J38" s="178"/>
      <c r="K38" s="178"/>
      <c r="L38" s="28"/>
      <c r="M38" s="23"/>
      <c r="P38" s="7"/>
    </row>
    <row r="39" spans="1:16" ht="14.45" customHeight="1" x14ac:dyDescent="0.25">
      <c r="C39" s="176" t="s">
        <v>62</v>
      </c>
      <c r="D39" s="176"/>
      <c r="E39" s="110"/>
      <c r="F39" s="181" t="s">
        <v>20</v>
      </c>
      <c r="G39" s="182"/>
      <c r="H39" s="182"/>
      <c r="I39" s="182"/>
      <c r="J39" s="183"/>
      <c r="K39" s="110"/>
      <c r="L39" s="28"/>
      <c r="M39" s="111"/>
      <c r="P39" s="7"/>
    </row>
    <row r="40" spans="1:16" ht="15.75" thickBot="1" x14ac:dyDescent="0.3">
      <c r="C40" s="103" t="s">
        <v>5</v>
      </c>
      <c r="D40" s="132"/>
      <c r="E40" s="11"/>
      <c r="F40" s="44" t="s">
        <v>21</v>
      </c>
      <c r="G40" s="44" t="s">
        <v>22</v>
      </c>
      <c r="H40" s="44" t="s">
        <v>23</v>
      </c>
      <c r="I40" s="44" t="s">
        <v>24</v>
      </c>
      <c r="J40" s="44" t="s">
        <v>25</v>
      </c>
      <c r="M40" s="2" t="s">
        <v>9</v>
      </c>
      <c r="N40" s="157" t="s">
        <v>10</v>
      </c>
    </row>
    <row r="41" spans="1:16" x14ac:dyDescent="0.25">
      <c r="C41" s="176" t="s">
        <v>7</v>
      </c>
      <c r="D41" s="176"/>
      <c r="E41" s="11"/>
      <c r="F41" s="42">
        <v>1</v>
      </c>
      <c r="G41" s="166">
        <f>'Equity (2) - Direct Investment'!E9</f>
        <v>0</v>
      </c>
      <c r="H41" s="43"/>
      <c r="I41" s="120">
        <v>1</v>
      </c>
      <c r="J41" s="167">
        <f>'Equity (2) - Direct Investment'!E6/1000</f>
        <v>0</v>
      </c>
      <c r="K41" s="17"/>
      <c r="L41" s="25"/>
      <c r="M41" s="3">
        <f>J41*I41</f>
        <v>0</v>
      </c>
      <c r="N41" s="5">
        <f>M41*G41</f>
        <v>0</v>
      </c>
    </row>
    <row r="42" spans="1:16" x14ac:dyDescent="0.25">
      <c r="C42" s="35" t="s">
        <v>14</v>
      </c>
      <c r="D42" s="117">
        <f>'Equity (2) - Direct Investment'!E59</f>
        <v>0</v>
      </c>
      <c r="E42" s="13"/>
      <c r="F42" s="8">
        <v>2</v>
      </c>
      <c r="G42" s="166">
        <f>'Equity (2) - Direct Investment'!E17</f>
        <v>0</v>
      </c>
      <c r="H42" s="166">
        <f>'Equity (2) - Direct Investment'!E12</f>
        <v>0</v>
      </c>
      <c r="I42" s="121">
        <f>H42*I41</f>
        <v>0</v>
      </c>
      <c r="J42" s="167">
        <f>'Equity (2) - Direct Investment'!E14/1000</f>
        <v>0</v>
      </c>
      <c r="K42" s="18"/>
      <c r="L42" s="26"/>
      <c r="M42" s="3">
        <f>J42*I42</f>
        <v>0</v>
      </c>
      <c r="N42" s="5">
        <f>M42*G42</f>
        <v>0</v>
      </c>
      <c r="O42" s="157"/>
      <c r="P42" s="1"/>
    </row>
    <row r="43" spans="1:16" x14ac:dyDescent="0.25">
      <c r="C43" s="176" t="s">
        <v>11</v>
      </c>
      <c r="D43" s="176"/>
      <c r="E43" s="11"/>
      <c r="F43" s="8">
        <v>3</v>
      </c>
      <c r="G43" s="166">
        <f>'Equity (2) - Direct Investment'!E26</f>
        <v>0</v>
      </c>
      <c r="H43" s="166">
        <f>'Equity (2) - Direct Investment'!E20</f>
        <v>0</v>
      </c>
      <c r="I43" s="121">
        <f>H43*I42</f>
        <v>0</v>
      </c>
      <c r="J43" s="167">
        <f>'Equity (2) - Direct Investment'!E23/1000</f>
        <v>0</v>
      </c>
      <c r="K43" s="19"/>
      <c r="L43" s="27"/>
      <c r="M43" s="3">
        <f>J43*I43</f>
        <v>0</v>
      </c>
      <c r="N43" s="5">
        <f>M43*G43</f>
        <v>0</v>
      </c>
      <c r="O43" s="5"/>
    </row>
    <row r="44" spans="1:16" x14ac:dyDescent="0.25">
      <c r="C44" s="8" t="s">
        <v>15</v>
      </c>
      <c r="D44" s="167">
        <f>'Equity (2) - Direct Investment'!E2</f>
        <v>0</v>
      </c>
      <c r="E44" s="15"/>
      <c r="F44" s="8">
        <v>4</v>
      </c>
      <c r="G44" s="166">
        <f>'Equity (2) - Direct Investment'!E35</f>
        <v>0</v>
      </c>
      <c r="H44" s="166">
        <f>'Equity (2) - Direct Investment'!E29</f>
        <v>0</v>
      </c>
      <c r="I44" s="121">
        <f>H44*I43</f>
        <v>0</v>
      </c>
      <c r="J44" s="167">
        <f>'Equity (2) - Direct Investment'!E32/1000</f>
        <v>0</v>
      </c>
      <c r="K44" s="19"/>
      <c r="L44" s="27"/>
      <c r="M44" s="3">
        <f>J44*I44</f>
        <v>0</v>
      </c>
      <c r="N44" s="5">
        <f>M44*G44</f>
        <v>0</v>
      </c>
      <c r="O44" s="5"/>
    </row>
    <row r="45" spans="1:16" x14ac:dyDescent="0.25">
      <c r="C45" s="14"/>
      <c r="D45" s="14"/>
      <c r="E45" s="14"/>
      <c r="F45" s="8">
        <v>5</v>
      </c>
      <c r="G45" s="166">
        <f>'Equity (2) - Direct Investment'!E44</f>
        <v>0</v>
      </c>
      <c r="H45" s="166">
        <f>'Equity (2) - Direct Investment'!E38</f>
        <v>0</v>
      </c>
      <c r="I45" s="121">
        <f>H45*I44</f>
        <v>0</v>
      </c>
      <c r="J45" s="167">
        <f>'Equity (2) - Direct Investment'!E41/1000</f>
        <v>0</v>
      </c>
      <c r="K45" s="19"/>
      <c r="L45" s="27"/>
      <c r="M45" s="3">
        <f t="shared" ref="M45:M46" si="4">J45*I45</f>
        <v>0</v>
      </c>
      <c r="N45" s="5">
        <f t="shared" ref="N45:N46" si="5">M45*G45</f>
        <v>0</v>
      </c>
      <c r="O45" s="5"/>
    </row>
    <row r="46" spans="1:16" x14ac:dyDescent="0.25">
      <c r="C46" s="14"/>
      <c r="D46" s="14"/>
      <c r="E46" s="14"/>
      <c r="F46" s="8" t="s">
        <v>26</v>
      </c>
      <c r="G46" s="166">
        <f>'Equity (2) - Direct Investment'!E53</f>
        <v>0</v>
      </c>
      <c r="H46" s="166">
        <f>'Equity (2) - Direct Investment'!E47</f>
        <v>0</v>
      </c>
      <c r="I46" s="121">
        <f>H46*I45</f>
        <v>0</v>
      </c>
      <c r="J46" s="167">
        <f>'Equity (2) - Direct Investment'!E50/1000</f>
        <v>0</v>
      </c>
      <c r="K46" s="19"/>
      <c r="L46" s="27"/>
      <c r="M46" s="3">
        <f t="shared" si="4"/>
        <v>0</v>
      </c>
      <c r="N46" s="5">
        <f t="shared" si="5"/>
        <v>0</v>
      </c>
      <c r="O46" s="5"/>
    </row>
    <row r="47" spans="1:16" s="11" customFormat="1" ht="6.75" customHeight="1" x14ac:dyDescent="0.25">
      <c r="A47" s="24"/>
      <c r="L47" s="24"/>
      <c r="M47" s="37"/>
    </row>
    <row r="48" spans="1:16" ht="24" customHeight="1" x14ac:dyDescent="0.25">
      <c r="B48" s="178" t="s">
        <v>27</v>
      </c>
      <c r="C48" s="178"/>
      <c r="D48" s="178"/>
      <c r="E48" s="178"/>
      <c r="F48" s="178"/>
      <c r="G48" s="178"/>
      <c r="H48" s="178"/>
      <c r="I48" s="178"/>
      <c r="J48" s="178"/>
      <c r="K48" s="178"/>
      <c r="M48" s="10"/>
    </row>
    <row r="49" spans="2:16" ht="14.45" customHeight="1" x14ac:dyDescent="0.25">
      <c r="C49" s="176" t="s">
        <v>62</v>
      </c>
      <c r="D49" s="176"/>
      <c r="E49" s="110"/>
      <c r="F49" s="181" t="s">
        <v>20</v>
      </c>
      <c r="G49" s="182"/>
      <c r="H49" s="182"/>
      <c r="I49" s="182"/>
      <c r="J49" s="183"/>
      <c r="K49" s="110"/>
      <c r="L49" s="28"/>
      <c r="M49" s="111"/>
      <c r="P49" s="7"/>
    </row>
    <row r="50" spans="2:16" ht="15.75" thickBot="1" x14ac:dyDescent="0.3">
      <c r="C50" s="103" t="s">
        <v>5</v>
      </c>
      <c r="D50" s="132"/>
      <c r="E50" s="11"/>
      <c r="F50" s="41" t="s">
        <v>28</v>
      </c>
      <c r="G50" s="41" t="s">
        <v>29</v>
      </c>
      <c r="H50" s="41" t="s">
        <v>30</v>
      </c>
      <c r="I50" s="11"/>
      <c r="J50" s="128"/>
    </row>
    <row r="51" spans="2:16" x14ac:dyDescent="0.25">
      <c r="C51" s="179" t="s">
        <v>7</v>
      </c>
      <c r="D51" s="180"/>
      <c r="E51" s="11"/>
      <c r="F51" s="136"/>
      <c r="G51" s="122">
        <f>ROUNDDOWN(($D$56-$D$55)/(F51+0.25),0)*(1-$D$58)+1</f>
        <v>1</v>
      </c>
      <c r="H51" s="138"/>
      <c r="I51" s="11"/>
      <c r="J51" s="129"/>
      <c r="K51" s="17"/>
      <c r="L51" s="25"/>
    </row>
    <row r="52" spans="2:16" x14ac:dyDescent="0.25">
      <c r="C52" s="35" t="s">
        <v>14</v>
      </c>
      <c r="D52" s="117">
        <f>IFERROR((M57)*(1/D57-1),0)</f>
        <v>0</v>
      </c>
      <c r="E52" s="13"/>
      <c r="F52" s="137"/>
      <c r="G52" s="123">
        <f>ROUNDDOWN(($D$56-$D$55)/(F52+0.25),0)*(1-$D$58)+1</f>
        <v>1</v>
      </c>
      <c r="H52" s="134"/>
      <c r="I52" s="11" t="s">
        <v>60</v>
      </c>
      <c r="J52" s="129" t="s">
        <v>60</v>
      </c>
      <c r="K52" s="20"/>
      <c r="L52" s="29"/>
      <c r="M52" s="4" t="s">
        <v>31</v>
      </c>
    </row>
    <row r="53" spans="2:16" x14ac:dyDescent="0.25">
      <c r="C53" s="179" t="s">
        <v>11</v>
      </c>
      <c r="D53" s="180"/>
      <c r="E53" s="11"/>
      <c r="F53" s="137"/>
      <c r="G53" s="123">
        <f>ROUNDDOWN(($D$56-$D$55)/(F53+0.25),0)*(1-$D$58)+1</f>
        <v>1</v>
      </c>
      <c r="H53" s="134"/>
      <c r="I53" s="11"/>
      <c r="J53" s="129"/>
      <c r="K53" s="21"/>
      <c r="L53" s="30"/>
      <c r="M53" s="5">
        <f>G51*H51</f>
        <v>0</v>
      </c>
    </row>
    <row r="54" spans="2:16" x14ac:dyDescent="0.25">
      <c r="C54" s="8" t="s">
        <v>15</v>
      </c>
      <c r="D54" s="133"/>
      <c r="E54" s="15"/>
      <c r="F54" s="137"/>
      <c r="G54" s="123">
        <f>ROUNDDOWN(($D$56-$D$55)/(F54+0.25),0)*(1-$D$58)+1</f>
        <v>1</v>
      </c>
      <c r="H54" s="134"/>
      <c r="I54" s="11"/>
      <c r="J54" s="129"/>
      <c r="K54" s="21"/>
      <c r="L54" s="30"/>
      <c r="M54" s="5">
        <f>G52*H52</f>
        <v>0</v>
      </c>
    </row>
    <row r="55" spans="2:16" x14ac:dyDescent="0.25">
      <c r="C55" s="8" t="s">
        <v>32</v>
      </c>
      <c r="D55" s="135"/>
      <c r="E55" s="14"/>
      <c r="F55" s="186" t="s">
        <v>35</v>
      </c>
      <c r="G55" s="186"/>
      <c r="H55" s="124">
        <f>SUM(H51:H54)</f>
        <v>0</v>
      </c>
      <c r="I55" s="11"/>
      <c r="J55" s="131"/>
      <c r="K55" s="21"/>
      <c r="L55" s="30"/>
      <c r="M55" s="5">
        <f>G53*H53</f>
        <v>0</v>
      </c>
    </row>
    <row r="56" spans="2:16" x14ac:dyDescent="0.25">
      <c r="C56" s="36" t="s">
        <v>33</v>
      </c>
      <c r="D56" s="135"/>
      <c r="E56" s="14"/>
      <c r="F56" s="11"/>
      <c r="G56" s="11"/>
      <c r="H56" s="11"/>
      <c r="I56" s="11"/>
      <c r="J56" s="11"/>
      <c r="K56" s="21"/>
      <c r="L56" s="30"/>
      <c r="M56" s="5">
        <f>G54*H54</f>
        <v>0</v>
      </c>
    </row>
    <row r="57" spans="2:16" x14ac:dyDescent="0.25">
      <c r="C57" s="36" t="s">
        <v>34</v>
      </c>
      <c r="D57" s="134"/>
      <c r="E57" s="14"/>
      <c r="F57" s="11"/>
      <c r="G57" s="11"/>
      <c r="H57" s="11"/>
      <c r="I57" s="11"/>
      <c r="J57" s="11"/>
      <c r="K57" s="14"/>
      <c r="L57" s="31"/>
      <c r="M57" s="5">
        <f>SUM(M53:M56)</f>
        <v>0</v>
      </c>
    </row>
    <row r="58" spans="2:16" ht="17.45" customHeight="1" x14ac:dyDescent="0.25">
      <c r="C58" s="36" t="s">
        <v>36</v>
      </c>
      <c r="D58" s="134"/>
      <c r="E58" s="14"/>
      <c r="F58" s="49"/>
      <c r="G58" s="49"/>
      <c r="H58" s="11"/>
      <c r="I58" s="11"/>
      <c r="J58" s="131"/>
      <c r="K58" s="14"/>
      <c r="L58" s="31"/>
      <c r="M58" s="5"/>
    </row>
    <row r="59" spans="2:16" ht="6" customHeight="1" x14ac:dyDescent="0.25">
      <c r="C59" s="104"/>
      <c r="D59" s="105"/>
      <c r="E59" s="14"/>
      <c r="F59" s="49"/>
      <c r="G59" s="49"/>
      <c r="H59" s="11"/>
      <c r="I59" s="11"/>
      <c r="J59" s="14"/>
      <c r="K59" s="14"/>
      <c r="L59" s="31"/>
      <c r="M59" s="5"/>
    </row>
    <row r="60" spans="2:16" ht="24" customHeight="1" x14ac:dyDescent="0.25">
      <c r="B60" s="178" t="s">
        <v>27</v>
      </c>
      <c r="C60" s="178"/>
      <c r="D60" s="178"/>
      <c r="E60" s="178"/>
      <c r="F60" s="178"/>
      <c r="G60" s="178"/>
      <c r="H60" s="178"/>
      <c r="I60" s="178"/>
      <c r="J60" s="178"/>
      <c r="K60" s="178"/>
      <c r="M60" s="10"/>
    </row>
    <row r="61" spans="2:16" ht="14.45" customHeight="1" x14ac:dyDescent="0.25">
      <c r="C61" s="176" t="s">
        <v>62</v>
      </c>
      <c r="D61" s="176"/>
      <c r="E61" s="110"/>
      <c r="F61" s="181" t="s">
        <v>20</v>
      </c>
      <c r="G61" s="182"/>
      <c r="H61" s="182"/>
      <c r="I61" s="182"/>
      <c r="J61" s="183"/>
      <c r="K61" s="110"/>
      <c r="L61" s="28"/>
      <c r="M61" s="111"/>
      <c r="P61" s="7"/>
    </row>
    <row r="62" spans="2:16" ht="15.75" thickBot="1" x14ac:dyDescent="0.3">
      <c r="C62" s="103" t="s">
        <v>5</v>
      </c>
      <c r="D62" s="132"/>
      <c r="E62" s="11"/>
      <c r="F62" s="41" t="s">
        <v>28</v>
      </c>
      <c r="G62" s="41" t="s">
        <v>29</v>
      </c>
      <c r="H62" s="41" t="s">
        <v>30</v>
      </c>
      <c r="I62" s="11"/>
      <c r="J62" s="128"/>
    </row>
    <row r="63" spans="2:16" x14ac:dyDescent="0.25">
      <c r="C63" s="179" t="s">
        <v>7</v>
      </c>
      <c r="D63" s="180"/>
      <c r="E63" s="11"/>
      <c r="F63" s="136"/>
      <c r="G63" s="122">
        <f>ROUNDDOWN(($D$68-$D$67)/(F63+0.25),0)*(1-$D$70)+1</f>
        <v>1</v>
      </c>
      <c r="H63" s="138"/>
      <c r="I63" s="11"/>
      <c r="J63" s="129"/>
      <c r="K63" s="17"/>
      <c r="L63" s="25"/>
    </row>
    <row r="64" spans="2:16" x14ac:dyDescent="0.25">
      <c r="C64" s="35" t="s">
        <v>14</v>
      </c>
      <c r="D64" s="117">
        <f>IFERROR((M69)*(1/D69-1),0)</f>
        <v>0</v>
      </c>
      <c r="E64" s="13"/>
      <c r="F64" s="137"/>
      <c r="G64" s="122">
        <f>ROUNDDOWN(($D$68-$D$67)/(F64+0.25),0)*(1-$D$70)+1</f>
        <v>1</v>
      </c>
      <c r="H64" s="134"/>
      <c r="I64" s="11" t="s">
        <v>60</v>
      </c>
      <c r="J64" s="129" t="s">
        <v>60</v>
      </c>
      <c r="K64" s="20"/>
      <c r="L64" s="29"/>
      <c r="M64" s="4" t="s">
        <v>31</v>
      </c>
    </row>
    <row r="65" spans="2:16" x14ac:dyDescent="0.25">
      <c r="C65" s="179" t="s">
        <v>11</v>
      </c>
      <c r="D65" s="180"/>
      <c r="E65" s="11"/>
      <c r="F65" s="137"/>
      <c r="G65" s="122">
        <f>ROUNDDOWN(($D$68-$D$67)/(F65+0.25),0)*(1-$D$70)+1</f>
        <v>1</v>
      </c>
      <c r="H65" s="134"/>
      <c r="I65" s="11"/>
      <c r="J65" s="129"/>
      <c r="K65" s="21"/>
      <c r="L65" s="30"/>
      <c r="M65" s="5">
        <f>G63*H63</f>
        <v>0</v>
      </c>
    </row>
    <row r="66" spans="2:16" x14ac:dyDescent="0.25">
      <c r="C66" s="8" t="s">
        <v>15</v>
      </c>
      <c r="D66" s="133"/>
      <c r="E66" s="15"/>
      <c r="F66" s="137"/>
      <c r="G66" s="122">
        <f>ROUNDDOWN(($D$68-$D$67)/(F66+0.25),0)*(1-$D$70)+1</f>
        <v>1</v>
      </c>
      <c r="H66" s="134"/>
      <c r="I66" s="11"/>
      <c r="J66" s="129"/>
      <c r="K66" s="21"/>
      <c r="L66" s="30"/>
      <c r="M66" s="5">
        <f>G64*H64</f>
        <v>0</v>
      </c>
    </row>
    <row r="67" spans="2:16" x14ac:dyDescent="0.25">
      <c r="C67" s="8" t="s">
        <v>32</v>
      </c>
      <c r="D67" s="135"/>
      <c r="E67" s="14"/>
      <c r="F67" s="186" t="s">
        <v>35</v>
      </c>
      <c r="G67" s="186"/>
      <c r="H67" s="124">
        <f>SUM(H63:H66)</f>
        <v>0</v>
      </c>
      <c r="I67" s="11"/>
      <c r="J67" s="131"/>
      <c r="K67" s="21"/>
      <c r="L67" s="30"/>
      <c r="M67" s="5">
        <f>G65*H65</f>
        <v>0</v>
      </c>
    </row>
    <row r="68" spans="2:16" x14ac:dyDescent="0.25">
      <c r="C68" s="36" t="s">
        <v>33</v>
      </c>
      <c r="D68" s="135"/>
      <c r="E68" s="14"/>
      <c r="F68" s="11"/>
      <c r="G68" s="11"/>
      <c r="H68" s="11"/>
      <c r="I68" s="11"/>
      <c r="J68" s="11"/>
      <c r="K68" s="21"/>
      <c r="L68" s="30"/>
      <c r="M68" s="5">
        <f>G66*H66</f>
        <v>0</v>
      </c>
    </row>
    <row r="69" spans="2:16" x14ac:dyDescent="0.25">
      <c r="C69" s="36" t="s">
        <v>34</v>
      </c>
      <c r="D69" s="134"/>
      <c r="E69" s="14"/>
      <c r="F69" s="11"/>
      <c r="G69" s="11"/>
      <c r="H69" s="11"/>
      <c r="I69" s="11"/>
      <c r="J69" s="11"/>
      <c r="K69" s="14"/>
      <c r="L69" s="31"/>
      <c r="M69" s="5">
        <f>SUM(M65:M68)</f>
        <v>0</v>
      </c>
    </row>
    <row r="70" spans="2:16" ht="17.45" customHeight="1" x14ac:dyDescent="0.25">
      <c r="C70" s="36" t="s">
        <v>36</v>
      </c>
      <c r="D70" s="134"/>
      <c r="E70" s="14"/>
      <c r="F70" s="49"/>
      <c r="G70" s="49"/>
      <c r="H70" s="11"/>
      <c r="I70" s="11"/>
      <c r="J70" s="131"/>
      <c r="K70" s="14"/>
      <c r="L70" s="31"/>
      <c r="M70" s="5"/>
    </row>
    <row r="71" spans="2:16" ht="6" customHeight="1" x14ac:dyDescent="0.25">
      <c r="C71" s="104"/>
      <c r="D71" s="105"/>
      <c r="E71" s="14"/>
      <c r="F71" s="49"/>
      <c r="G71" s="49"/>
      <c r="H71" s="11"/>
      <c r="I71" s="11"/>
      <c r="J71" s="14"/>
      <c r="K71" s="14"/>
      <c r="L71" s="31"/>
      <c r="M71" s="5"/>
    </row>
    <row r="72" spans="2:16" ht="24" customHeight="1" x14ac:dyDescent="0.25">
      <c r="B72" s="178" t="s">
        <v>37</v>
      </c>
      <c r="C72" s="178"/>
      <c r="D72" s="178"/>
      <c r="E72" s="178"/>
      <c r="F72" s="178"/>
      <c r="G72" s="178"/>
      <c r="H72" s="178"/>
      <c r="I72" s="178"/>
      <c r="J72" s="178"/>
      <c r="K72" s="178"/>
      <c r="M72" s="10"/>
    </row>
    <row r="73" spans="2:16" ht="14.45" customHeight="1" x14ac:dyDescent="0.25">
      <c r="C73" s="176" t="s">
        <v>62</v>
      </c>
      <c r="D73" s="176"/>
      <c r="E73" s="110"/>
      <c r="F73" s="181" t="s">
        <v>20</v>
      </c>
      <c r="G73" s="182"/>
      <c r="H73" s="182"/>
      <c r="I73" s="182"/>
      <c r="J73" s="183"/>
      <c r="K73" s="110"/>
      <c r="L73" s="28"/>
      <c r="M73" s="111"/>
      <c r="P73" s="7"/>
    </row>
    <row r="74" spans="2:16" ht="15.75" thickBot="1" x14ac:dyDescent="0.3">
      <c r="C74" s="103" t="s">
        <v>5</v>
      </c>
      <c r="D74" s="132"/>
      <c r="E74" s="11"/>
      <c r="F74" s="41" t="s">
        <v>28</v>
      </c>
      <c r="G74" s="41" t="s">
        <v>29</v>
      </c>
      <c r="H74" s="41" t="s">
        <v>30</v>
      </c>
      <c r="I74" s="11"/>
      <c r="J74" s="128"/>
    </row>
    <row r="75" spans="2:16" x14ac:dyDescent="0.25">
      <c r="C75" s="176" t="s">
        <v>7</v>
      </c>
      <c r="D75" s="176"/>
      <c r="E75" s="11"/>
      <c r="F75" s="39" t="s">
        <v>38</v>
      </c>
      <c r="G75" s="136"/>
      <c r="H75" s="138"/>
      <c r="I75" s="11"/>
      <c r="J75" s="128"/>
      <c r="K75" s="17"/>
      <c r="L75" s="25"/>
    </row>
    <row r="76" spans="2:16" x14ac:dyDescent="0.25">
      <c r="C76" s="38" t="s">
        <v>14</v>
      </c>
      <c r="D76" s="117">
        <f>IFERROR(J80*(1/(D81*D82)),0)</f>
        <v>0</v>
      </c>
      <c r="E76" s="11"/>
      <c r="F76" s="137"/>
      <c r="G76" s="125">
        <f>ROUNDDOWN(($D$80-$D$79)/(F76+0.25),0)*(1-$D$83)+1</f>
        <v>1</v>
      </c>
      <c r="H76" s="134"/>
      <c r="I76" s="11"/>
      <c r="J76" s="129"/>
      <c r="K76" s="20"/>
      <c r="L76" s="29"/>
      <c r="M76" s="4" t="s">
        <v>31</v>
      </c>
    </row>
    <row r="77" spans="2:16" x14ac:dyDescent="0.25">
      <c r="C77" s="176" t="s">
        <v>11</v>
      </c>
      <c r="D77" s="176"/>
      <c r="E77" s="11"/>
      <c r="F77" s="137"/>
      <c r="G77" s="125">
        <f>ROUNDDOWN(($D$80-$D$79)/(F77+0.25),0)*(1-$D$83)+1</f>
        <v>1</v>
      </c>
      <c r="H77" s="134"/>
      <c r="I77" s="11"/>
      <c r="J77" s="129"/>
      <c r="K77" s="20"/>
      <c r="L77" s="29"/>
      <c r="M77" s="6">
        <f>G75*H75</f>
        <v>0</v>
      </c>
    </row>
    <row r="78" spans="2:16" x14ac:dyDescent="0.25">
      <c r="C78" s="8" t="s">
        <v>15</v>
      </c>
      <c r="D78" s="133"/>
      <c r="E78" s="15"/>
      <c r="F78" s="137"/>
      <c r="G78" s="125">
        <f>ROUNDDOWN(($D$80-$D$79)/(F78+0.25),0)*(1-$D$83)+1</f>
        <v>1</v>
      </c>
      <c r="H78" s="134"/>
      <c r="I78" s="11"/>
      <c r="J78" s="129"/>
      <c r="K78" s="21"/>
      <c r="L78" s="30"/>
      <c r="M78" s="6">
        <f>G76*H76</f>
        <v>0</v>
      </c>
    </row>
    <row r="79" spans="2:16" x14ac:dyDescent="0.25">
      <c r="C79" s="8" t="s">
        <v>32</v>
      </c>
      <c r="D79" s="135"/>
      <c r="E79" s="14"/>
      <c r="F79" s="137"/>
      <c r="G79" s="125">
        <f>ROUNDDOWN(($D$80-$D$79)/(F79+0.25),0)*(1-$D$83)+1</f>
        <v>1</v>
      </c>
      <c r="H79" s="134"/>
      <c r="I79" s="11"/>
      <c r="J79" s="129"/>
      <c r="K79" s="21"/>
      <c r="L79" s="30"/>
      <c r="M79" s="5">
        <f>G77*H77</f>
        <v>0</v>
      </c>
    </row>
    <row r="80" spans="2:16" x14ac:dyDescent="0.25">
      <c r="C80" s="36" t="s">
        <v>33</v>
      </c>
      <c r="D80" s="135"/>
      <c r="E80" s="14"/>
      <c r="F80" s="177" t="s">
        <v>35</v>
      </c>
      <c r="G80" s="177"/>
      <c r="H80" s="124">
        <f>SUM(H75:H79)</f>
        <v>0</v>
      </c>
      <c r="I80" s="11"/>
      <c r="J80" s="130">
        <f>SUM(M77:M81)</f>
        <v>0</v>
      </c>
      <c r="K80" s="21"/>
      <c r="L80" s="30"/>
      <c r="M80" s="5">
        <f>G78*H78</f>
        <v>0</v>
      </c>
    </row>
    <row r="81" spans="2:16" x14ac:dyDescent="0.25">
      <c r="C81" s="36" t="s">
        <v>39</v>
      </c>
      <c r="D81" s="134"/>
      <c r="E81" s="14"/>
      <c r="F81" s="11"/>
      <c r="G81" s="11"/>
      <c r="H81" s="11"/>
      <c r="I81" s="11"/>
      <c r="J81" s="11"/>
      <c r="K81" s="21"/>
      <c r="L81" s="30"/>
      <c r="M81" s="5">
        <f>G79*H79</f>
        <v>0</v>
      </c>
    </row>
    <row r="82" spans="2:16" x14ac:dyDescent="0.25">
      <c r="C82" s="36" t="s">
        <v>40</v>
      </c>
      <c r="D82" s="134"/>
      <c r="E82" s="14"/>
      <c r="F82" s="11"/>
      <c r="G82" s="11"/>
      <c r="H82" s="11"/>
      <c r="I82" s="11"/>
      <c r="J82" s="11"/>
      <c r="K82" s="22"/>
      <c r="L82" s="32"/>
    </row>
    <row r="83" spans="2:16" x14ac:dyDescent="0.25">
      <c r="C83" s="36" t="s">
        <v>41</v>
      </c>
      <c r="D83" s="134"/>
      <c r="E83" s="14"/>
      <c r="F83" s="50"/>
      <c r="G83" s="50"/>
      <c r="H83" s="11"/>
      <c r="I83" s="11"/>
      <c r="J83" s="22"/>
      <c r="K83" s="22"/>
      <c r="L83" s="32"/>
    </row>
    <row r="84" spans="2:16" ht="6.6" customHeight="1" x14ac:dyDescent="0.25">
      <c r="C84" s="104"/>
      <c r="D84" s="105"/>
      <c r="E84" s="14"/>
      <c r="F84" s="50"/>
      <c r="G84" s="50"/>
      <c r="H84" s="11"/>
      <c r="I84" s="11"/>
      <c r="J84" s="22"/>
      <c r="K84" s="22"/>
      <c r="L84" s="32"/>
    </row>
    <row r="85" spans="2:16" ht="24" customHeight="1" x14ac:dyDescent="0.25">
      <c r="B85" s="178" t="s">
        <v>37</v>
      </c>
      <c r="C85" s="178"/>
      <c r="D85" s="178"/>
      <c r="E85" s="178"/>
      <c r="F85" s="178"/>
      <c r="G85" s="178"/>
      <c r="H85" s="178"/>
      <c r="I85" s="178"/>
      <c r="J85" s="178"/>
      <c r="K85" s="178"/>
      <c r="M85" s="10"/>
    </row>
    <row r="86" spans="2:16" ht="14.45" customHeight="1" x14ac:dyDescent="0.25">
      <c r="C86" s="176" t="s">
        <v>62</v>
      </c>
      <c r="D86" s="176"/>
      <c r="E86" s="110"/>
      <c r="F86" s="181" t="s">
        <v>20</v>
      </c>
      <c r="G86" s="182"/>
      <c r="H86" s="182"/>
      <c r="I86" s="182"/>
      <c r="J86" s="183"/>
      <c r="K86" s="110"/>
      <c r="L86" s="28"/>
      <c r="M86" s="111"/>
      <c r="P86" s="7"/>
    </row>
    <row r="87" spans="2:16" ht="15.75" thickBot="1" x14ac:dyDescent="0.3">
      <c r="C87" s="103" t="s">
        <v>5</v>
      </c>
      <c r="D87" s="132"/>
      <c r="E87" s="11"/>
      <c r="F87" s="41" t="s">
        <v>28</v>
      </c>
      <c r="G87" s="41" t="s">
        <v>29</v>
      </c>
      <c r="H87" s="41" t="s">
        <v>30</v>
      </c>
      <c r="I87" s="11"/>
      <c r="J87" s="128"/>
    </row>
    <row r="88" spans="2:16" x14ac:dyDescent="0.25">
      <c r="C88" s="176" t="s">
        <v>7</v>
      </c>
      <c r="D88" s="176"/>
      <c r="E88" s="11"/>
      <c r="F88" s="39" t="s">
        <v>38</v>
      </c>
      <c r="G88" s="136"/>
      <c r="H88" s="138"/>
      <c r="I88" s="11"/>
      <c r="J88" s="128"/>
      <c r="K88" s="17"/>
      <c r="L88" s="25"/>
    </row>
    <row r="89" spans="2:16" x14ac:dyDescent="0.25">
      <c r="C89" s="38" t="s">
        <v>14</v>
      </c>
      <c r="D89" s="117">
        <f>IFERROR(J93*(1/(D94*D95)),0)</f>
        <v>0</v>
      </c>
      <c r="E89" s="11"/>
      <c r="F89" s="137"/>
      <c r="G89" s="125">
        <f>ROUNDDOWN(($D$93-$D$92)/(F89+0.25),0)*(1-$D$96)+1</f>
        <v>1</v>
      </c>
      <c r="H89" s="134"/>
      <c r="I89" s="11"/>
      <c r="J89" s="129"/>
      <c r="K89" s="20"/>
      <c r="L89" s="29"/>
      <c r="M89" s="4" t="s">
        <v>31</v>
      </c>
    </row>
    <row r="90" spans="2:16" x14ac:dyDescent="0.25">
      <c r="C90" s="176" t="s">
        <v>11</v>
      </c>
      <c r="D90" s="176"/>
      <c r="E90" s="11"/>
      <c r="F90" s="137"/>
      <c r="G90" s="125">
        <f>ROUNDDOWN(($D$93-$D$92)/(F90+0.25),0)*(1-$D$96)+1</f>
        <v>1</v>
      </c>
      <c r="H90" s="134"/>
      <c r="I90" s="11"/>
      <c r="J90" s="129"/>
      <c r="K90" s="20"/>
      <c r="L90" s="29"/>
      <c r="M90" s="6">
        <f>G88*H88</f>
        <v>0</v>
      </c>
    </row>
    <row r="91" spans="2:16" x14ac:dyDescent="0.25">
      <c r="C91" s="8" t="s">
        <v>15</v>
      </c>
      <c r="D91" s="133"/>
      <c r="E91" s="15"/>
      <c r="F91" s="137"/>
      <c r="G91" s="125">
        <f>ROUNDDOWN(($D$93-$D$92)/(F91+0.25),0)*(1-$D$96)+1</f>
        <v>1</v>
      </c>
      <c r="H91" s="134"/>
      <c r="I91" s="11"/>
      <c r="J91" s="129"/>
      <c r="K91" s="21"/>
      <c r="L91" s="30"/>
      <c r="M91" s="6">
        <f>G89*H89</f>
        <v>0</v>
      </c>
    </row>
    <row r="92" spans="2:16" x14ac:dyDescent="0.25">
      <c r="C92" s="8" t="s">
        <v>32</v>
      </c>
      <c r="D92" s="135"/>
      <c r="E92" s="14"/>
      <c r="F92" s="137"/>
      <c r="G92" s="125">
        <f>ROUNDDOWN(($D$93-$D$92)/(F92+0.25),0)*(1-$D$96)+1</f>
        <v>1</v>
      </c>
      <c r="H92" s="134"/>
      <c r="I92" s="11"/>
      <c r="J92" s="129"/>
      <c r="K92" s="21"/>
      <c r="L92" s="30"/>
      <c r="M92" s="5">
        <f>G90*H90</f>
        <v>0</v>
      </c>
    </row>
    <row r="93" spans="2:16" x14ac:dyDescent="0.25">
      <c r="C93" s="36" t="s">
        <v>33</v>
      </c>
      <c r="D93" s="135"/>
      <c r="E93" s="14"/>
      <c r="F93" s="177" t="s">
        <v>35</v>
      </c>
      <c r="G93" s="177"/>
      <c r="H93" s="124">
        <f>SUM(H88:H92)</f>
        <v>0</v>
      </c>
      <c r="I93" s="11"/>
      <c r="J93" s="130">
        <f>SUM(M90:M94)</f>
        <v>0</v>
      </c>
      <c r="K93" s="21"/>
      <c r="L93" s="30"/>
      <c r="M93" s="5">
        <f>G91*H91</f>
        <v>0</v>
      </c>
    </row>
    <row r="94" spans="2:16" x14ac:dyDescent="0.25">
      <c r="C94" s="36" t="s">
        <v>39</v>
      </c>
      <c r="D94" s="134"/>
      <c r="E94" s="14"/>
      <c r="F94" s="11"/>
      <c r="G94" s="11"/>
      <c r="H94" s="11"/>
      <c r="I94" s="11"/>
      <c r="J94" s="11"/>
      <c r="K94" s="21"/>
      <c r="L94" s="30"/>
      <c r="M94" s="5">
        <f>G92*H92</f>
        <v>0</v>
      </c>
    </row>
    <row r="95" spans="2:16" x14ac:dyDescent="0.25">
      <c r="C95" s="36" t="s">
        <v>40</v>
      </c>
      <c r="D95" s="134"/>
      <c r="E95" s="14"/>
      <c r="F95" s="11"/>
      <c r="G95" s="11"/>
      <c r="H95" s="11"/>
      <c r="I95" s="11"/>
      <c r="J95" s="11"/>
      <c r="K95" s="22"/>
      <c r="L95" s="32"/>
    </row>
    <row r="96" spans="2:16" x14ac:dyDescent="0.25">
      <c r="C96" s="36" t="s">
        <v>41</v>
      </c>
      <c r="D96" s="134"/>
      <c r="E96" s="14"/>
      <c r="F96" s="50"/>
      <c r="G96" s="50"/>
      <c r="H96" s="11"/>
      <c r="I96" s="11"/>
      <c r="J96" s="22"/>
      <c r="K96" s="22"/>
      <c r="L96" s="32"/>
    </row>
    <row r="97" spans="1:16" ht="6.6" customHeight="1" x14ac:dyDescent="0.25">
      <c r="C97" s="104"/>
      <c r="D97" s="105"/>
      <c r="E97" s="14"/>
      <c r="F97" s="50"/>
      <c r="G97" s="50"/>
      <c r="H97" s="11"/>
      <c r="I97" s="11"/>
      <c r="J97" s="22"/>
      <c r="K97" s="22"/>
      <c r="L97" s="32"/>
    </row>
    <row r="98" spans="1:16" ht="24" customHeight="1" x14ac:dyDescent="0.25">
      <c r="B98" s="178" t="s">
        <v>42</v>
      </c>
      <c r="C98" s="178"/>
      <c r="D98" s="178"/>
      <c r="E98" s="178"/>
      <c r="F98" s="178"/>
      <c r="G98" s="178"/>
      <c r="H98" s="178"/>
      <c r="I98" s="178"/>
      <c r="J98" s="178"/>
      <c r="K98" s="178"/>
      <c r="M98" s="10"/>
    </row>
    <row r="99" spans="1:16" ht="14.45" customHeight="1" x14ac:dyDescent="0.25">
      <c r="C99" s="176" t="s">
        <v>62</v>
      </c>
      <c r="D99" s="176"/>
      <c r="E99" s="110"/>
      <c r="F99" s="181" t="s">
        <v>20</v>
      </c>
      <c r="G99" s="182"/>
      <c r="H99" s="182"/>
      <c r="I99" s="182"/>
      <c r="J99" s="183"/>
      <c r="K99" s="110"/>
      <c r="L99" s="28"/>
      <c r="M99" s="111"/>
      <c r="P99" s="7"/>
    </row>
    <row r="100" spans="1:16" ht="25.5" thickBot="1" x14ac:dyDescent="0.3">
      <c r="C100" s="103" t="s">
        <v>5</v>
      </c>
      <c r="D100" s="132"/>
      <c r="E100" s="11"/>
      <c r="F100" s="41" t="s">
        <v>28</v>
      </c>
      <c r="G100" s="46" t="s">
        <v>43</v>
      </c>
      <c r="H100" s="41" t="s">
        <v>29</v>
      </c>
      <c r="I100" s="41" t="s">
        <v>30</v>
      </c>
      <c r="J100" s="127"/>
    </row>
    <row r="101" spans="1:16" x14ac:dyDescent="0.25">
      <c r="C101" s="179" t="s">
        <v>7</v>
      </c>
      <c r="D101" s="180"/>
      <c r="E101" s="11"/>
      <c r="F101" s="136"/>
      <c r="G101" s="136"/>
      <c r="H101" s="126">
        <f>ROUNDDOWN(($D$106-$D$105)/(G101+0.25),0)*(1-$D$108)+1</f>
        <v>1</v>
      </c>
      <c r="I101" s="138"/>
      <c r="J101" s="127"/>
      <c r="K101" s="17"/>
      <c r="L101" s="25"/>
    </row>
    <row r="102" spans="1:16" x14ac:dyDescent="0.25">
      <c r="C102" s="38" t="s">
        <v>14</v>
      </c>
      <c r="D102" s="117">
        <f>IFERROR(M107*(1/D107),0)</f>
        <v>0</v>
      </c>
      <c r="E102" s="11"/>
      <c r="F102" s="137"/>
      <c r="G102" s="137"/>
      <c r="H102" s="125">
        <f>ROUNDDOWN(($D$106-$D$105)/(G102+0.25),0)*(1-$D$108)+1</f>
        <v>1</v>
      </c>
      <c r="I102" s="134"/>
      <c r="J102" s="127"/>
      <c r="M102" s="4" t="s">
        <v>31</v>
      </c>
      <c r="P102" s="1"/>
    </row>
    <row r="103" spans="1:16" x14ac:dyDescent="0.25">
      <c r="C103" s="176" t="s">
        <v>11</v>
      </c>
      <c r="D103" s="176"/>
      <c r="E103" s="11"/>
      <c r="F103" s="137"/>
      <c r="G103" s="137"/>
      <c r="H103" s="125">
        <f>ROUNDDOWN(($D$106-$D$105)/(G103+0.25),0)*(1-$D$108)+1</f>
        <v>1</v>
      </c>
      <c r="I103" s="134"/>
      <c r="J103" s="127"/>
      <c r="M103" s="5">
        <f>H101*I101</f>
        <v>0</v>
      </c>
      <c r="P103" s="1"/>
    </row>
    <row r="104" spans="1:16" x14ac:dyDescent="0.25">
      <c r="C104" s="8" t="s">
        <v>15</v>
      </c>
      <c r="D104" s="133"/>
      <c r="E104" s="15"/>
      <c r="F104" s="137"/>
      <c r="G104" s="137"/>
      <c r="H104" s="125">
        <f>ROUNDDOWN(($D$106-$D$105)/(G104+0.25),0)*(1-$D$108)+1</f>
        <v>1</v>
      </c>
      <c r="I104" s="134"/>
      <c r="J104" s="127"/>
      <c r="M104" s="5">
        <f>H102*I102</f>
        <v>0</v>
      </c>
      <c r="P104" s="1"/>
    </row>
    <row r="105" spans="1:16" x14ac:dyDescent="0.25">
      <c r="C105" s="8" t="s">
        <v>32</v>
      </c>
      <c r="D105" s="135"/>
      <c r="E105" s="14"/>
      <c r="F105" s="177" t="s">
        <v>35</v>
      </c>
      <c r="G105" s="177"/>
      <c r="H105" s="177"/>
      <c r="I105" s="124">
        <f>SUM(I101:I104)</f>
        <v>0</v>
      </c>
      <c r="J105" s="127"/>
      <c r="M105" s="5">
        <f>H103*I103</f>
        <v>0</v>
      </c>
      <c r="P105" s="1"/>
    </row>
    <row r="106" spans="1:16" x14ac:dyDescent="0.25">
      <c r="C106" s="36" t="s">
        <v>33</v>
      </c>
      <c r="D106" s="135"/>
      <c r="E106" s="14"/>
      <c r="F106" s="11"/>
      <c r="G106" s="11"/>
      <c r="H106" s="11"/>
      <c r="I106" s="11"/>
      <c r="J106" s="11"/>
      <c r="M106" s="5">
        <f>H104*I104</f>
        <v>0</v>
      </c>
    </row>
    <row r="107" spans="1:16" x14ac:dyDescent="0.25">
      <c r="C107" s="36" t="s">
        <v>44</v>
      </c>
      <c r="D107" s="134"/>
      <c r="E107" s="11"/>
      <c r="F107" s="11"/>
      <c r="G107" s="11"/>
      <c r="H107" s="11"/>
      <c r="I107" s="11"/>
      <c r="J107" s="11"/>
      <c r="M107" s="5">
        <f>SUM(M103:M106)</f>
        <v>0</v>
      </c>
    </row>
    <row r="108" spans="1:16" x14ac:dyDescent="0.25">
      <c r="C108" s="36" t="s">
        <v>36</v>
      </c>
      <c r="D108" s="134"/>
      <c r="E108" s="11"/>
      <c r="F108" s="50"/>
      <c r="G108" s="50"/>
      <c r="H108" s="50"/>
      <c r="I108" s="11"/>
      <c r="J108" s="11"/>
      <c r="M108" s="5"/>
    </row>
    <row r="109" spans="1:16" s="11" customFormat="1" ht="6.6" customHeight="1" x14ac:dyDescent="0.25">
      <c r="A109" s="24"/>
      <c r="L109" s="24"/>
      <c r="M109" s="37"/>
    </row>
    <row r="110" spans="1:16" ht="24" customHeight="1" x14ac:dyDescent="0.25">
      <c r="B110" s="178" t="s">
        <v>42</v>
      </c>
      <c r="C110" s="178"/>
      <c r="D110" s="178"/>
      <c r="E110" s="178"/>
      <c r="F110" s="178"/>
      <c r="G110" s="178"/>
      <c r="H110" s="178"/>
      <c r="I110" s="178"/>
      <c r="J110" s="178"/>
      <c r="K110" s="178"/>
      <c r="M110" s="10"/>
    </row>
    <row r="111" spans="1:16" ht="14.45" customHeight="1" x14ac:dyDescent="0.25">
      <c r="C111" s="176" t="s">
        <v>62</v>
      </c>
      <c r="D111" s="176"/>
      <c r="E111" s="110"/>
      <c r="F111" s="181" t="s">
        <v>20</v>
      </c>
      <c r="G111" s="182"/>
      <c r="H111" s="182"/>
      <c r="I111" s="182"/>
      <c r="J111" s="183"/>
      <c r="K111" s="110"/>
      <c r="L111" s="28"/>
      <c r="M111" s="111"/>
      <c r="P111" s="7"/>
    </row>
    <row r="112" spans="1:16" ht="25.5" thickBot="1" x14ac:dyDescent="0.3">
      <c r="C112" s="103" t="s">
        <v>5</v>
      </c>
      <c r="D112" s="132"/>
      <c r="E112" s="11"/>
      <c r="F112" s="41" t="s">
        <v>28</v>
      </c>
      <c r="G112" s="46" t="s">
        <v>43</v>
      </c>
      <c r="H112" s="41" t="s">
        <v>29</v>
      </c>
      <c r="I112" s="41" t="s">
        <v>30</v>
      </c>
      <c r="J112" s="127"/>
    </row>
    <row r="113" spans="1:16" x14ac:dyDescent="0.25">
      <c r="C113" s="179" t="s">
        <v>7</v>
      </c>
      <c r="D113" s="180"/>
      <c r="E113" s="11"/>
      <c r="F113" s="136"/>
      <c r="G113" s="136"/>
      <c r="H113" s="126">
        <f>ROUNDDOWN(($D$118-$D$117)/(G113+0.25),0)*(1-$D$120)+1</f>
        <v>1</v>
      </c>
      <c r="I113" s="138"/>
      <c r="J113" s="127"/>
      <c r="K113" s="17"/>
      <c r="L113" s="25"/>
    </row>
    <row r="114" spans="1:16" x14ac:dyDescent="0.25">
      <c r="C114" s="38" t="s">
        <v>14</v>
      </c>
      <c r="D114" s="117">
        <f>IFERROR(M119*(1/D119),0)</f>
        <v>0</v>
      </c>
      <c r="E114" s="11"/>
      <c r="F114" s="137"/>
      <c r="G114" s="137"/>
      <c r="H114" s="126">
        <f>ROUNDDOWN(($D$118-$D$117)/(G114+0.25),0)*(1-$D$120)+1</f>
        <v>1</v>
      </c>
      <c r="I114" s="134"/>
      <c r="J114" s="127"/>
      <c r="M114" s="4" t="s">
        <v>31</v>
      </c>
      <c r="P114" s="1"/>
    </row>
    <row r="115" spans="1:16" x14ac:dyDescent="0.25">
      <c r="C115" s="176" t="s">
        <v>11</v>
      </c>
      <c r="D115" s="176"/>
      <c r="E115" s="11"/>
      <c r="F115" s="137"/>
      <c r="G115" s="137"/>
      <c r="H115" s="126">
        <f>ROUNDDOWN(($D$118-$D$117)/(G115+0.25),0)*(1-$D$120)+1</f>
        <v>1</v>
      </c>
      <c r="I115" s="134"/>
      <c r="J115" s="127"/>
      <c r="M115" s="5">
        <f>H113*I113</f>
        <v>0</v>
      </c>
      <c r="P115" s="1"/>
    </row>
    <row r="116" spans="1:16" x14ac:dyDescent="0.25">
      <c r="C116" s="8" t="s">
        <v>15</v>
      </c>
      <c r="D116" s="133"/>
      <c r="E116" s="15"/>
      <c r="F116" s="137"/>
      <c r="G116" s="137"/>
      <c r="H116" s="126">
        <f>ROUNDDOWN(($D$118-$D$117)/(G116+0.25),0)*(1-$D$120)+1</f>
        <v>1</v>
      </c>
      <c r="I116" s="134"/>
      <c r="J116" s="127"/>
      <c r="M116" s="5">
        <f>H114*I114</f>
        <v>0</v>
      </c>
      <c r="P116" s="1"/>
    </row>
    <row r="117" spans="1:16" x14ac:dyDescent="0.25">
      <c r="C117" s="8" t="s">
        <v>32</v>
      </c>
      <c r="D117" s="135"/>
      <c r="E117" s="14"/>
      <c r="F117" s="177" t="s">
        <v>35</v>
      </c>
      <c r="G117" s="177"/>
      <c r="H117" s="177"/>
      <c r="I117" s="124">
        <f>SUM(I113:I116)</f>
        <v>0</v>
      </c>
      <c r="J117" s="127"/>
      <c r="M117" s="5">
        <f>H115*I115</f>
        <v>0</v>
      </c>
      <c r="P117" s="1"/>
    </row>
    <row r="118" spans="1:16" x14ac:dyDescent="0.25">
      <c r="C118" s="36" t="s">
        <v>33</v>
      </c>
      <c r="D118" s="135"/>
      <c r="E118" s="14"/>
      <c r="F118" s="11"/>
      <c r="G118" s="11"/>
      <c r="H118" s="11"/>
      <c r="I118" s="11"/>
      <c r="J118" s="11"/>
      <c r="M118" s="5">
        <f>H116*I116</f>
        <v>0</v>
      </c>
    </row>
    <row r="119" spans="1:16" x14ac:dyDescent="0.25">
      <c r="C119" s="36" t="s">
        <v>44</v>
      </c>
      <c r="D119" s="134"/>
      <c r="E119" s="11"/>
      <c r="F119" s="11"/>
      <c r="G119" s="11"/>
      <c r="H119" s="11"/>
      <c r="I119" s="11"/>
      <c r="J119" s="11"/>
      <c r="M119" s="5">
        <f>SUM(M115:M118)</f>
        <v>0</v>
      </c>
    </row>
    <row r="120" spans="1:16" x14ac:dyDescent="0.25">
      <c r="C120" s="36" t="s">
        <v>36</v>
      </c>
      <c r="D120" s="134"/>
      <c r="E120" s="11"/>
      <c r="F120" s="50"/>
      <c r="G120" s="50"/>
      <c r="H120" s="50"/>
      <c r="I120" s="11"/>
      <c r="J120" s="11"/>
      <c r="M120" s="5"/>
    </row>
    <row r="121" spans="1:16" s="11" customFormat="1" ht="6.6" customHeight="1" x14ac:dyDescent="0.25">
      <c r="A121" s="24"/>
      <c r="L121" s="24"/>
      <c r="M121" s="37"/>
    </row>
    <row r="122" spans="1:16" x14ac:dyDescent="0.25">
      <c r="B122" s="24"/>
      <c r="C122" s="108"/>
      <c r="D122" s="106"/>
      <c r="E122" s="107"/>
      <c r="F122" s="116"/>
      <c r="G122" s="116"/>
      <c r="H122" s="116"/>
      <c r="I122" s="106"/>
      <c r="J122" s="24"/>
      <c r="K122" s="24"/>
    </row>
    <row r="123" spans="1:16" hidden="1" x14ac:dyDescent="0.25">
      <c r="B123" s="24"/>
      <c r="C123" s="108"/>
      <c r="D123" s="106"/>
      <c r="E123" s="107"/>
      <c r="F123" s="185"/>
      <c r="G123" s="185"/>
      <c r="H123" s="185"/>
      <c r="I123" s="106"/>
      <c r="J123" s="24"/>
      <c r="K123" s="24"/>
    </row>
    <row r="124" spans="1:16" hidden="1" x14ac:dyDescent="0.25">
      <c r="C124" s="45" t="s">
        <v>36</v>
      </c>
      <c r="D124" s="40">
        <v>0.02</v>
      </c>
      <c r="E124" s="11"/>
      <c r="F124" s="50"/>
      <c r="G124" s="50"/>
      <c r="H124" s="50"/>
      <c r="I124" s="11"/>
      <c r="J124" s="11"/>
    </row>
  </sheetData>
  <mergeCells count="56">
    <mergeCell ref="F39:J39"/>
    <mergeCell ref="B110:K110"/>
    <mergeCell ref="C113:D113"/>
    <mergeCell ref="C115:D115"/>
    <mergeCell ref="F123:H123"/>
    <mergeCell ref="F117:H117"/>
    <mergeCell ref="C111:D111"/>
    <mergeCell ref="F111:J111"/>
    <mergeCell ref="C43:D43"/>
    <mergeCell ref="C77:D77"/>
    <mergeCell ref="C51:D51"/>
    <mergeCell ref="C53:D53"/>
    <mergeCell ref="F55:G55"/>
    <mergeCell ref="F67:G67"/>
    <mergeCell ref="B60:K60"/>
    <mergeCell ref="C49:D49"/>
    <mergeCell ref="B9:K9"/>
    <mergeCell ref="C10:D10"/>
    <mergeCell ref="N11:O11"/>
    <mergeCell ref="N20:O20"/>
    <mergeCell ref="C21:D21"/>
    <mergeCell ref="C12:D12"/>
    <mergeCell ref="B16:K16"/>
    <mergeCell ref="C19:D19"/>
    <mergeCell ref="C17:D17"/>
    <mergeCell ref="B28:K28"/>
    <mergeCell ref="B72:K72"/>
    <mergeCell ref="C75:D75"/>
    <mergeCell ref="C31:D31"/>
    <mergeCell ref="B38:K38"/>
    <mergeCell ref="C41:D41"/>
    <mergeCell ref="C63:D63"/>
    <mergeCell ref="C65:D65"/>
    <mergeCell ref="F49:J49"/>
    <mergeCell ref="F61:J61"/>
    <mergeCell ref="F73:J73"/>
    <mergeCell ref="C33:D33"/>
    <mergeCell ref="C39:D39"/>
    <mergeCell ref="C29:D29"/>
    <mergeCell ref="F29:J29"/>
    <mergeCell ref="B48:K48"/>
    <mergeCell ref="C61:D61"/>
    <mergeCell ref="C73:D73"/>
    <mergeCell ref="C103:D103"/>
    <mergeCell ref="F105:H105"/>
    <mergeCell ref="F80:G80"/>
    <mergeCell ref="B98:K98"/>
    <mergeCell ref="C101:D101"/>
    <mergeCell ref="B85:K85"/>
    <mergeCell ref="C88:D88"/>
    <mergeCell ref="C90:D90"/>
    <mergeCell ref="F93:G93"/>
    <mergeCell ref="C86:D86"/>
    <mergeCell ref="C99:D99"/>
    <mergeCell ref="F86:J86"/>
    <mergeCell ref="F99:J99"/>
  </mergeCells>
  <pageMargins left="0.7" right="0.7" top="0.75" bottom="0.75" header="0.3" footer="0.3"/>
  <pageSetup scale="50" orientation="portrait" r:id="rId1"/>
  <headerFooter>
    <oddFooter>&amp;LState Small Business Credit Initiative (SSBCI) Application
OMB Control # 1505-0227&amp;COCSP Leverage Calculations&amp;R&amp;P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3A4EC-83FF-4422-957C-27926D574171}">
  <dimension ref="A1:L84"/>
  <sheetViews>
    <sheetView zoomScale="60" zoomScaleNormal="60" workbookViewId="0">
      <pane xSplit="1" ySplit="1" topLeftCell="B40" activePane="bottomRight" state="frozen"/>
      <selection pane="topRight" activeCell="B1" sqref="B1"/>
      <selection pane="bottomLeft" activeCell="A2" sqref="A2"/>
      <selection pane="bottomRight" activeCell="B86" sqref="B86"/>
    </sheetView>
  </sheetViews>
  <sheetFormatPr defaultRowHeight="15" x14ac:dyDescent="0.25"/>
  <cols>
    <col min="1" max="1" width="52.28515625" customWidth="1"/>
    <col min="2" max="11" width="18.42578125" style="158" customWidth="1"/>
    <col min="12" max="12" width="19.85546875" style="158" bestFit="1" customWidth="1"/>
  </cols>
  <sheetData>
    <row r="1" spans="1:12" x14ac:dyDescent="0.25">
      <c r="B1" s="158" t="s">
        <v>102</v>
      </c>
      <c r="C1" s="158" t="s">
        <v>103</v>
      </c>
      <c r="D1" s="158" t="s">
        <v>104</v>
      </c>
      <c r="E1" s="158" t="s">
        <v>105</v>
      </c>
      <c r="F1" s="158" t="s">
        <v>106</v>
      </c>
      <c r="G1" s="158" t="s">
        <v>107</v>
      </c>
      <c r="H1" s="158" t="s">
        <v>108</v>
      </c>
      <c r="I1" s="158" t="s">
        <v>109</v>
      </c>
      <c r="J1" s="158" t="s">
        <v>110</v>
      </c>
      <c r="K1" s="158" t="s">
        <v>111</v>
      </c>
      <c r="L1" s="158" t="s">
        <v>35</v>
      </c>
    </row>
    <row r="2" spans="1:12" x14ac:dyDescent="0.25">
      <c r="A2" t="s">
        <v>76</v>
      </c>
      <c r="B2" s="169"/>
      <c r="C2" s="169"/>
      <c r="D2" s="169"/>
      <c r="E2" s="169"/>
      <c r="F2" s="169"/>
      <c r="G2" s="169"/>
      <c r="H2" s="169"/>
      <c r="I2" s="169"/>
      <c r="J2" s="133"/>
      <c r="K2" s="133"/>
      <c r="L2" s="118">
        <f>SUM(B2:K2)</f>
        <v>0</v>
      </c>
    </row>
    <row r="3" spans="1:12" x14ac:dyDescent="0.25">
      <c r="A3" t="s">
        <v>77</v>
      </c>
      <c r="B3" s="169"/>
      <c r="C3" s="169"/>
      <c r="D3" s="169"/>
      <c r="E3" s="169"/>
      <c r="F3" s="169"/>
      <c r="G3" s="169"/>
      <c r="H3" s="169"/>
      <c r="I3" s="169"/>
      <c r="J3" s="133"/>
      <c r="K3" s="133"/>
      <c r="L3" s="118">
        <f>SUM(B3:K3)</f>
        <v>0</v>
      </c>
    </row>
    <row r="4" spans="1:12" x14ac:dyDescent="0.25">
      <c r="A4" t="s">
        <v>78</v>
      </c>
      <c r="B4" s="118">
        <f>SUM(B2:B3)</f>
        <v>0</v>
      </c>
      <c r="C4" s="118">
        <f>SUM(C2:C3)</f>
        <v>0</v>
      </c>
      <c r="D4" s="118">
        <f t="shared" ref="D4:K4" si="0">SUM(D2:D3)</f>
        <v>0</v>
      </c>
      <c r="E4" s="118">
        <f t="shared" si="0"/>
        <v>0</v>
      </c>
      <c r="F4" s="118">
        <f t="shared" si="0"/>
        <v>0</v>
      </c>
      <c r="G4" s="118">
        <f t="shared" si="0"/>
        <v>0</v>
      </c>
      <c r="H4" s="118">
        <f t="shared" si="0"/>
        <v>0</v>
      </c>
      <c r="I4" s="118">
        <f t="shared" si="0"/>
        <v>0</v>
      </c>
      <c r="J4" s="118">
        <f t="shared" si="0"/>
        <v>0</v>
      </c>
      <c r="K4" s="118">
        <f t="shared" si="0"/>
        <v>0</v>
      </c>
      <c r="L4" s="118">
        <f>SUM(L2:L3)</f>
        <v>0</v>
      </c>
    </row>
    <row r="5" spans="1:12" s="160" customFormat="1" x14ac:dyDescent="0.25">
      <c r="A5" s="160" t="s">
        <v>79</v>
      </c>
      <c r="B5" s="119">
        <f t="shared" ref="B5:K5" si="1">IFERROR(B2/B4,0)</f>
        <v>0</v>
      </c>
      <c r="C5" s="119">
        <f>IFERROR(C2/C4,0)</f>
        <v>0</v>
      </c>
      <c r="D5" s="119">
        <f t="shared" si="1"/>
        <v>0</v>
      </c>
      <c r="E5" s="119">
        <f t="shared" si="1"/>
        <v>0</v>
      </c>
      <c r="F5" s="119">
        <f t="shared" si="1"/>
        <v>0</v>
      </c>
      <c r="G5" s="119">
        <f t="shared" si="1"/>
        <v>0</v>
      </c>
      <c r="H5" s="119">
        <f t="shared" si="1"/>
        <v>0</v>
      </c>
      <c r="I5" s="119">
        <f t="shared" si="1"/>
        <v>0</v>
      </c>
      <c r="J5" s="119">
        <f t="shared" si="1"/>
        <v>0</v>
      </c>
      <c r="K5" s="119">
        <f t="shared" si="1"/>
        <v>0</v>
      </c>
      <c r="L5" s="119" t="e">
        <f>L2/L4</f>
        <v>#DIV/0!</v>
      </c>
    </row>
    <row r="6" spans="1:12" x14ac:dyDescent="0.25">
      <c r="A6" t="s">
        <v>80</v>
      </c>
      <c r="B6" s="170"/>
      <c r="C6" s="170"/>
      <c r="D6" s="170"/>
      <c r="E6" s="170"/>
      <c r="F6" s="170"/>
      <c r="G6" s="170"/>
      <c r="H6" s="170"/>
      <c r="I6" s="170"/>
      <c r="J6" s="164"/>
      <c r="K6" s="164"/>
      <c r="L6" s="163">
        <f>SUM(B6:K6)</f>
        <v>0</v>
      </c>
    </row>
    <row r="8" spans="1:12" x14ac:dyDescent="0.25">
      <c r="A8" s="161" t="s">
        <v>81</v>
      </c>
    </row>
    <row r="9" spans="1:12" x14ac:dyDescent="0.25">
      <c r="A9" t="s">
        <v>82</v>
      </c>
      <c r="B9" s="169"/>
      <c r="C9" s="169"/>
      <c r="D9" s="169"/>
      <c r="E9" s="169"/>
      <c r="F9" s="169"/>
      <c r="G9" s="169"/>
      <c r="H9" s="169"/>
      <c r="I9" s="169"/>
      <c r="J9" s="133"/>
      <c r="K9" s="133"/>
      <c r="L9" s="118">
        <f>IFERROR(L10/L6,0)</f>
        <v>0</v>
      </c>
    </row>
    <row r="10" spans="1:12" x14ac:dyDescent="0.25">
      <c r="A10" t="s">
        <v>84</v>
      </c>
      <c r="B10" s="118">
        <f>B6*B9</f>
        <v>0</v>
      </c>
      <c r="C10" s="118">
        <f>C6*C9</f>
        <v>0</v>
      </c>
      <c r="D10" s="118">
        <f t="shared" ref="D10:K10" si="2">D6*D9</f>
        <v>0</v>
      </c>
      <c r="E10" s="118">
        <f t="shared" si="2"/>
        <v>0</v>
      </c>
      <c r="F10" s="118">
        <f t="shared" si="2"/>
        <v>0</v>
      </c>
      <c r="G10" s="118">
        <f t="shared" si="2"/>
        <v>0</v>
      </c>
      <c r="H10" s="118">
        <f t="shared" si="2"/>
        <v>0</v>
      </c>
      <c r="I10" s="118">
        <f t="shared" si="2"/>
        <v>0</v>
      </c>
      <c r="J10" s="118">
        <f t="shared" si="2"/>
        <v>0</v>
      </c>
      <c r="K10" s="118">
        <f t="shared" si="2"/>
        <v>0</v>
      </c>
      <c r="L10" s="118">
        <f>SUM(B10:K10)</f>
        <v>0</v>
      </c>
    </row>
    <row r="11" spans="1:12" s="159" customFormat="1" x14ac:dyDescent="0.25">
      <c r="A11" s="159" t="s">
        <v>83</v>
      </c>
      <c r="B11" s="119" t="e">
        <f>B12/B10</f>
        <v>#DIV/0!</v>
      </c>
      <c r="C11" s="119" t="e">
        <f>C12/C10</f>
        <v>#DIV/0!</v>
      </c>
      <c r="D11" s="119" t="e">
        <f t="shared" ref="D11:K11" si="3">D12/D10</f>
        <v>#DIV/0!</v>
      </c>
      <c r="E11" s="119" t="e">
        <f t="shared" si="3"/>
        <v>#DIV/0!</v>
      </c>
      <c r="F11" s="119" t="e">
        <f t="shared" si="3"/>
        <v>#DIV/0!</v>
      </c>
      <c r="G11" s="119" t="e">
        <f t="shared" si="3"/>
        <v>#DIV/0!</v>
      </c>
      <c r="H11" s="119" t="e">
        <f t="shared" si="3"/>
        <v>#DIV/0!</v>
      </c>
      <c r="I11" s="119" t="e">
        <f t="shared" si="3"/>
        <v>#DIV/0!</v>
      </c>
      <c r="J11" s="119" t="e">
        <f t="shared" si="3"/>
        <v>#DIV/0!</v>
      </c>
      <c r="K11" s="119" t="e">
        <f t="shared" si="3"/>
        <v>#DIV/0!</v>
      </c>
      <c r="L11" s="165" t="e">
        <f>L12/L10</f>
        <v>#DIV/0!</v>
      </c>
    </row>
    <row r="12" spans="1:12" x14ac:dyDescent="0.25">
      <c r="A12" t="s">
        <v>85</v>
      </c>
      <c r="B12" s="169"/>
      <c r="C12" s="169"/>
      <c r="D12" s="169"/>
      <c r="E12" s="169"/>
      <c r="F12" s="169"/>
      <c r="G12" s="169"/>
      <c r="H12" s="169"/>
      <c r="I12" s="169"/>
      <c r="J12" s="133"/>
      <c r="K12" s="133"/>
      <c r="L12" s="118">
        <f>SUM(B12:K12)</f>
        <v>0</v>
      </c>
    </row>
    <row r="13" spans="1:12" x14ac:dyDescent="0.25">
      <c r="A13" t="s">
        <v>86</v>
      </c>
      <c r="B13" s="118">
        <f>B12*B5</f>
        <v>0</v>
      </c>
      <c r="C13" s="118">
        <f>C12*C5</f>
        <v>0</v>
      </c>
      <c r="D13" s="118">
        <f t="shared" ref="D13:K13" si="4">D12*D5</f>
        <v>0</v>
      </c>
      <c r="E13" s="118">
        <f t="shared" si="4"/>
        <v>0</v>
      </c>
      <c r="F13" s="118">
        <f t="shared" si="4"/>
        <v>0</v>
      </c>
      <c r="G13" s="118">
        <f t="shared" si="4"/>
        <v>0</v>
      </c>
      <c r="H13" s="118">
        <f t="shared" si="4"/>
        <v>0</v>
      </c>
      <c r="I13" s="118">
        <f t="shared" si="4"/>
        <v>0</v>
      </c>
      <c r="J13" s="118">
        <f t="shared" si="4"/>
        <v>0</v>
      </c>
      <c r="K13" s="118">
        <f t="shared" si="4"/>
        <v>0</v>
      </c>
      <c r="L13" s="118">
        <f>SUM(B13:K13)</f>
        <v>0</v>
      </c>
    </row>
    <row r="14" spans="1:12" x14ac:dyDescent="0.25">
      <c r="A14" t="s">
        <v>87</v>
      </c>
      <c r="L14" s="165">
        <f>IFERROR(L13/L10,0)</f>
        <v>0</v>
      </c>
    </row>
    <row r="16" spans="1:12" x14ac:dyDescent="0.25">
      <c r="A16" s="161" t="s">
        <v>88</v>
      </c>
    </row>
    <row r="17" spans="1:12" x14ac:dyDescent="0.25">
      <c r="A17" s="162" t="s">
        <v>90</v>
      </c>
      <c r="B17" s="172"/>
      <c r="C17" s="172"/>
      <c r="D17" s="172"/>
      <c r="E17" s="172"/>
      <c r="F17" s="172"/>
      <c r="G17" s="172"/>
      <c r="H17" s="172"/>
      <c r="I17" s="172"/>
      <c r="J17" s="134"/>
      <c r="K17" s="134"/>
      <c r="L17" s="165">
        <f>IFERROR(L19/L6,0)</f>
        <v>0</v>
      </c>
    </row>
    <row r="18" spans="1:12" x14ac:dyDescent="0.25">
      <c r="A18" s="162" t="s">
        <v>93</v>
      </c>
      <c r="B18" s="119" t="e">
        <f>B19/$B$6</f>
        <v>#DIV/0!</v>
      </c>
      <c r="C18" s="119" t="e">
        <f>C19/C$6</f>
        <v>#DIV/0!</v>
      </c>
      <c r="D18" s="119" t="e">
        <f t="shared" ref="D18:K18" si="5">D19/D$6</f>
        <v>#DIV/0!</v>
      </c>
      <c r="E18" s="119" t="e">
        <f t="shared" si="5"/>
        <v>#DIV/0!</v>
      </c>
      <c r="F18" s="119" t="e">
        <f t="shared" si="5"/>
        <v>#DIV/0!</v>
      </c>
      <c r="G18" s="119" t="e">
        <f t="shared" si="5"/>
        <v>#DIV/0!</v>
      </c>
      <c r="H18" s="119" t="e">
        <f t="shared" si="5"/>
        <v>#DIV/0!</v>
      </c>
      <c r="I18" s="119" t="e">
        <f t="shared" si="5"/>
        <v>#DIV/0!</v>
      </c>
      <c r="J18" s="119" t="e">
        <f t="shared" si="5"/>
        <v>#DIV/0!</v>
      </c>
      <c r="K18" s="119" t="e">
        <f t="shared" si="5"/>
        <v>#DIV/0!</v>
      </c>
      <c r="L18" s="165" t="e">
        <f>L19/$L$6</f>
        <v>#DIV/0!</v>
      </c>
    </row>
    <row r="19" spans="1:12" x14ac:dyDescent="0.25">
      <c r="A19" s="162" t="s">
        <v>91</v>
      </c>
      <c r="B19" s="163">
        <f>B17*B6</f>
        <v>0</v>
      </c>
      <c r="C19" s="163">
        <f>C17*C6</f>
        <v>0</v>
      </c>
      <c r="D19" s="163">
        <f t="shared" ref="D19:K19" si="6">D17*D6</f>
        <v>0</v>
      </c>
      <c r="E19" s="163">
        <f t="shared" si="6"/>
        <v>0</v>
      </c>
      <c r="F19" s="163">
        <f t="shared" si="6"/>
        <v>0</v>
      </c>
      <c r="G19" s="163">
        <f t="shared" si="6"/>
        <v>0</v>
      </c>
      <c r="H19" s="163">
        <f t="shared" si="6"/>
        <v>0</v>
      </c>
      <c r="I19" s="163">
        <f t="shared" si="6"/>
        <v>0</v>
      </c>
      <c r="J19" s="163">
        <f t="shared" si="6"/>
        <v>0</v>
      </c>
      <c r="K19" s="163">
        <f t="shared" si="6"/>
        <v>0</v>
      </c>
      <c r="L19" s="163">
        <f>SUM(B19:K19)</f>
        <v>0</v>
      </c>
    </row>
    <row r="20" spans="1:12" x14ac:dyDescent="0.25">
      <c r="A20" t="s">
        <v>82</v>
      </c>
      <c r="B20" s="169"/>
      <c r="C20" s="169"/>
      <c r="D20" s="169"/>
      <c r="E20" s="169"/>
      <c r="F20" s="169"/>
      <c r="G20" s="169"/>
      <c r="H20" s="169"/>
      <c r="I20" s="169"/>
      <c r="J20" s="133"/>
      <c r="K20" s="133"/>
      <c r="L20" s="118">
        <f>IFERROR(L21/L19,0)</f>
        <v>0</v>
      </c>
    </row>
    <row r="21" spans="1:12" x14ac:dyDescent="0.25">
      <c r="A21" t="s">
        <v>84</v>
      </c>
      <c r="B21" s="118">
        <f>B20*B19</f>
        <v>0</v>
      </c>
      <c r="C21" s="118">
        <f>C20*C19</f>
        <v>0</v>
      </c>
      <c r="D21" s="118">
        <f t="shared" ref="D21:K21" si="7">D20*D19</f>
        <v>0</v>
      </c>
      <c r="E21" s="118">
        <f t="shared" si="7"/>
        <v>0</v>
      </c>
      <c r="F21" s="118">
        <f t="shared" si="7"/>
        <v>0</v>
      </c>
      <c r="G21" s="118">
        <f t="shared" si="7"/>
        <v>0</v>
      </c>
      <c r="H21" s="118">
        <f t="shared" si="7"/>
        <v>0</v>
      </c>
      <c r="I21" s="118">
        <f t="shared" si="7"/>
        <v>0</v>
      </c>
      <c r="J21" s="118">
        <f t="shared" si="7"/>
        <v>0</v>
      </c>
      <c r="K21" s="118">
        <f t="shared" si="7"/>
        <v>0</v>
      </c>
      <c r="L21" s="118">
        <f>SUM(B21:K21)</f>
        <v>0</v>
      </c>
    </row>
    <row r="22" spans="1:12" x14ac:dyDescent="0.25">
      <c r="A22" s="159" t="s">
        <v>83</v>
      </c>
      <c r="B22" s="119" t="e">
        <f>B23/B21</f>
        <v>#DIV/0!</v>
      </c>
      <c r="C22" s="119" t="e">
        <f>C23/C21</f>
        <v>#DIV/0!</v>
      </c>
      <c r="D22" s="119" t="e">
        <f t="shared" ref="D22:K22" si="8">D23/D21</f>
        <v>#DIV/0!</v>
      </c>
      <c r="E22" s="119" t="e">
        <f t="shared" si="8"/>
        <v>#DIV/0!</v>
      </c>
      <c r="F22" s="119" t="e">
        <f t="shared" si="8"/>
        <v>#DIV/0!</v>
      </c>
      <c r="G22" s="119" t="e">
        <f t="shared" si="8"/>
        <v>#DIV/0!</v>
      </c>
      <c r="H22" s="119" t="e">
        <f t="shared" si="8"/>
        <v>#DIV/0!</v>
      </c>
      <c r="I22" s="119" t="e">
        <f t="shared" si="8"/>
        <v>#DIV/0!</v>
      </c>
      <c r="J22" s="119" t="e">
        <f t="shared" si="8"/>
        <v>#DIV/0!</v>
      </c>
      <c r="K22" s="119" t="e">
        <f t="shared" si="8"/>
        <v>#DIV/0!</v>
      </c>
      <c r="L22" s="165" t="e">
        <f>L23/L21</f>
        <v>#DIV/0!</v>
      </c>
    </row>
    <row r="23" spans="1:12" x14ac:dyDescent="0.25">
      <c r="A23" t="s">
        <v>85</v>
      </c>
      <c r="B23" s="169"/>
      <c r="C23" s="169"/>
      <c r="D23" s="169"/>
      <c r="E23" s="169"/>
      <c r="F23" s="169"/>
      <c r="G23" s="169"/>
      <c r="H23" s="169"/>
      <c r="I23" s="169"/>
      <c r="J23" s="133"/>
      <c r="K23" s="133"/>
      <c r="L23" s="118">
        <f>SUM(B23:K23)</f>
        <v>0</v>
      </c>
    </row>
    <row r="24" spans="1:12" x14ac:dyDescent="0.25">
      <c r="A24" t="s">
        <v>86</v>
      </c>
      <c r="B24" s="118">
        <f>B23*B5</f>
        <v>0</v>
      </c>
      <c r="C24" s="118">
        <f>C23*C5</f>
        <v>0</v>
      </c>
      <c r="D24" s="118">
        <f t="shared" ref="D24:K24" si="9">D23*D5</f>
        <v>0</v>
      </c>
      <c r="E24" s="118">
        <f t="shared" si="9"/>
        <v>0</v>
      </c>
      <c r="F24" s="118">
        <f t="shared" si="9"/>
        <v>0</v>
      </c>
      <c r="G24" s="118">
        <f t="shared" si="9"/>
        <v>0</v>
      </c>
      <c r="H24" s="118">
        <f t="shared" si="9"/>
        <v>0</v>
      </c>
      <c r="I24" s="118">
        <f t="shared" si="9"/>
        <v>0</v>
      </c>
      <c r="J24" s="118">
        <f t="shared" si="9"/>
        <v>0</v>
      </c>
      <c r="K24" s="118">
        <f t="shared" si="9"/>
        <v>0</v>
      </c>
      <c r="L24" s="118">
        <f>SUM(B24:K24)</f>
        <v>0</v>
      </c>
    </row>
    <row r="25" spans="1:12" x14ac:dyDescent="0.25">
      <c r="A25" t="s">
        <v>87</v>
      </c>
      <c r="L25" s="165">
        <f>IFERROR(L24/L21,0)</f>
        <v>0</v>
      </c>
    </row>
    <row r="27" spans="1:12" x14ac:dyDescent="0.25">
      <c r="A27" s="161" t="s">
        <v>89</v>
      </c>
    </row>
    <row r="28" spans="1:12" x14ac:dyDescent="0.25">
      <c r="A28" s="162" t="s">
        <v>90</v>
      </c>
      <c r="B28" s="172"/>
      <c r="C28" s="172"/>
      <c r="D28" s="172"/>
      <c r="E28" s="172"/>
      <c r="F28" s="172"/>
      <c r="G28" s="172"/>
      <c r="H28" s="172"/>
      <c r="I28" s="172"/>
      <c r="J28" s="134"/>
      <c r="K28" s="134"/>
      <c r="L28" s="165">
        <f>IFERROR(L30/L19,0)</f>
        <v>0</v>
      </c>
    </row>
    <row r="29" spans="1:12" x14ac:dyDescent="0.25">
      <c r="A29" s="162" t="s">
        <v>93</v>
      </c>
      <c r="B29" s="119" t="e">
        <f>B30/$B$6</f>
        <v>#DIV/0!</v>
      </c>
      <c r="C29" s="119" t="e">
        <f>C30/$C$6</f>
        <v>#DIV/0!</v>
      </c>
      <c r="D29" s="119" t="e">
        <f>D30/D$6</f>
        <v>#DIV/0!</v>
      </c>
      <c r="E29" s="119" t="e">
        <f t="shared" ref="E29:K29" si="10">E30/E$6</f>
        <v>#DIV/0!</v>
      </c>
      <c r="F29" s="119" t="e">
        <f t="shared" si="10"/>
        <v>#DIV/0!</v>
      </c>
      <c r="G29" s="119" t="e">
        <f t="shared" si="10"/>
        <v>#DIV/0!</v>
      </c>
      <c r="H29" s="119" t="e">
        <f t="shared" si="10"/>
        <v>#DIV/0!</v>
      </c>
      <c r="I29" s="119" t="e">
        <f t="shared" si="10"/>
        <v>#DIV/0!</v>
      </c>
      <c r="J29" s="119" t="e">
        <f t="shared" si="10"/>
        <v>#DIV/0!</v>
      </c>
      <c r="K29" s="119" t="e">
        <f t="shared" si="10"/>
        <v>#DIV/0!</v>
      </c>
      <c r="L29" s="165" t="e">
        <f>L30/$L$6</f>
        <v>#DIV/0!</v>
      </c>
    </row>
    <row r="30" spans="1:12" x14ac:dyDescent="0.25">
      <c r="A30" s="162" t="s">
        <v>91</v>
      </c>
      <c r="B30" s="163">
        <f>B28*B19</f>
        <v>0</v>
      </c>
      <c r="C30" s="163">
        <f>C28*C19</f>
        <v>0</v>
      </c>
      <c r="D30" s="163">
        <f t="shared" ref="D30:K30" si="11">D28*D19</f>
        <v>0</v>
      </c>
      <c r="E30" s="163">
        <f t="shared" si="11"/>
        <v>0</v>
      </c>
      <c r="F30" s="163">
        <f t="shared" si="11"/>
        <v>0</v>
      </c>
      <c r="G30" s="163">
        <f t="shared" si="11"/>
        <v>0</v>
      </c>
      <c r="H30" s="163">
        <f t="shared" si="11"/>
        <v>0</v>
      </c>
      <c r="I30" s="163">
        <f t="shared" si="11"/>
        <v>0</v>
      </c>
      <c r="J30" s="163">
        <f t="shared" si="11"/>
        <v>0</v>
      </c>
      <c r="K30" s="163">
        <f t="shared" si="11"/>
        <v>0</v>
      </c>
      <c r="L30" s="163">
        <f>SUM(B30:K30)</f>
        <v>0</v>
      </c>
    </row>
    <row r="31" spans="1:12" x14ac:dyDescent="0.25">
      <c r="A31" t="s">
        <v>82</v>
      </c>
      <c r="B31" s="169"/>
      <c r="C31" s="169"/>
      <c r="D31" s="169"/>
      <c r="E31" s="169"/>
      <c r="F31" s="169"/>
      <c r="G31" s="169"/>
      <c r="H31" s="169"/>
      <c r="I31" s="169"/>
      <c r="J31" s="133"/>
      <c r="K31" s="133"/>
      <c r="L31" s="171">
        <f>IFERROR(L32/L30,0)</f>
        <v>0</v>
      </c>
    </row>
    <row r="32" spans="1:12" x14ac:dyDescent="0.25">
      <c r="A32" t="s">
        <v>84</v>
      </c>
      <c r="B32" s="118">
        <f>B31*B30</f>
        <v>0</v>
      </c>
      <c r="C32" s="118">
        <f>C31*C30</f>
        <v>0</v>
      </c>
      <c r="D32" s="118">
        <f t="shared" ref="D32:K32" si="12">D31*D30</f>
        <v>0</v>
      </c>
      <c r="E32" s="118">
        <f t="shared" si="12"/>
        <v>0</v>
      </c>
      <c r="F32" s="118">
        <f t="shared" si="12"/>
        <v>0</v>
      </c>
      <c r="G32" s="118">
        <f t="shared" si="12"/>
        <v>0</v>
      </c>
      <c r="H32" s="118">
        <f t="shared" si="12"/>
        <v>0</v>
      </c>
      <c r="I32" s="118">
        <f t="shared" si="12"/>
        <v>0</v>
      </c>
      <c r="J32" s="118">
        <f t="shared" si="12"/>
        <v>0</v>
      </c>
      <c r="K32" s="118">
        <f t="shared" si="12"/>
        <v>0</v>
      </c>
      <c r="L32" s="118">
        <f>SUM(B32:K32)</f>
        <v>0</v>
      </c>
    </row>
    <row r="33" spans="1:12" x14ac:dyDescent="0.25">
      <c r="A33" s="159" t="s">
        <v>83</v>
      </c>
      <c r="B33" s="119" t="e">
        <f>B34/B32</f>
        <v>#DIV/0!</v>
      </c>
      <c r="C33" s="119" t="e">
        <f>C34/C32</f>
        <v>#DIV/0!</v>
      </c>
      <c r="D33" s="119" t="e">
        <f t="shared" ref="D33:K33" si="13">D34/D32</f>
        <v>#DIV/0!</v>
      </c>
      <c r="E33" s="119" t="e">
        <f t="shared" si="13"/>
        <v>#DIV/0!</v>
      </c>
      <c r="F33" s="119" t="e">
        <f t="shared" si="13"/>
        <v>#DIV/0!</v>
      </c>
      <c r="G33" s="119" t="e">
        <f t="shared" si="13"/>
        <v>#DIV/0!</v>
      </c>
      <c r="H33" s="119" t="e">
        <f t="shared" si="13"/>
        <v>#DIV/0!</v>
      </c>
      <c r="I33" s="119" t="e">
        <f t="shared" si="13"/>
        <v>#DIV/0!</v>
      </c>
      <c r="J33" s="119" t="e">
        <f t="shared" si="13"/>
        <v>#DIV/0!</v>
      </c>
      <c r="K33" s="119" t="e">
        <f t="shared" si="13"/>
        <v>#DIV/0!</v>
      </c>
      <c r="L33" s="165" t="e">
        <f>L34/L32</f>
        <v>#DIV/0!</v>
      </c>
    </row>
    <row r="34" spans="1:12" x14ac:dyDescent="0.25">
      <c r="A34" t="s">
        <v>85</v>
      </c>
      <c r="B34" s="169"/>
      <c r="C34" s="169"/>
      <c r="D34" s="169"/>
      <c r="E34" s="169"/>
      <c r="F34" s="169"/>
      <c r="G34" s="169"/>
      <c r="H34" s="169"/>
      <c r="I34" s="169"/>
      <c r="J34" s="133"/>
      <c r="K34" s="133"/>
      <c r="L34" s="118">
        <f>SUM(B34:K34)</f>
        <v>0</v>
      </c>
    </row>
    <row r="35" spans="1:12" x14ac:dyDescent="0.25">
      <c r="A35" t="s">
        <v>86</v>
      </c>
      <c r="B35" s="118">
        <f>B34*B$5</f>
        <v>0</v>
      </c>
      <c r="C35" s="171">
        <f t="shared" ref="C35:K35" si="14">C34*C$5</f>
        <v>0</v>
      </c>
      <c r="D35" s="171">
        <f t="shared" si="14"/>
        <v>0</v>
      </c>
      <c r="E35" s="171">
        <f t="shared" si="14"/>
        <v>0</v>
      </c>
      <c r="F35" s="171">
        <f t="shared" si="14"/>
        <v>0</v>
      </c>
      <c r="G35" s="171">
        <f t="shared" si="14"/>
        <v>0</v>
      </c>
      <c r="H35" s="171">
        <f t="shared" si="14"/>
        <v>0</v>
      </c>
      <c r="I35" s="171">
        <f t="shared" si="14"/>
        <v>0</v>
      </c>
      <c r="J35" s="171">
        <f t="shared" si="14"/>
        <v>0</v>
      </c>
      <c r="K35" s="171">
        <f t="shared" si="14"/>
        <v>0</v>
      </c>
      <c r="L35" s="118">
        <f>SUM(B35:K35)</f>
        <v>0</v>
      </c>
    </row>
    <row r="36" spans="1:12" x14ac:dyDescent="0.25">
      <c r="A36" t="s">
        <v>87</v>
      </c>
      <c r="L36" s="165">
        <f>IFERROR(L35/L32,0)</f>
        <v>0</v>
      </c>
    </row>
    <row r="38" spans="1:12" x14ac:dyDescent="0.25">
      <c r="A38" s="161" t="s">
        <v>92</v>
      </c>
    </row>
    <row r="39" spans="1:12" x14ac:dyDescent="0.25">
      <c r="A39" s="162" t="s">
        <v>90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65">
        <f>IFERROR(L41/L30,0)</f>
        <v>0</v>
      </c>
    </row>
    <row r="40" spans="1:12" x14ac:dyDescent="0.25">
      <c r="A40" s="162" t="s">
        <v>93</v>
      </c>
      <c r="B40" s="119" t="e">
        <f>B41/$B$6</f>
        <v>#DIV/0!</v>
      </c>
      <c r="C40" s="119" t="e">
        <f>C41/$C$6</f>
        <v>#DIV/0!</v>
      </c>
      <c r="D40" s="119" t="e">
        <f>D41/D$6</f>
        <v>#DIV/0!</v>
      </c>
      <c r="E40" s="119" t="e">
        <f t="shared" ref="E40" si="15">E41/E$6</f>
        <v>#DIV/0!</v>
      </c>
      <c r="F40" s="119" t="e">
        <f t="shared" ref="F40" si="16">F41/F$6</f>
        <v>#DIV/0!</v>
      </c>
      <c r="G40" s="119" t="e">
        <f t="shared" ref="G40" si="17">G41/G$6</f>
        <v>#DIV/0!</v>
      </c>
      <c r="H40" s="119" t="e">
        <f t="shared" ref="H40" si="18">H41/H$6</f>
        <v>#DIV/0!</v>
      </c>
      <c r="I40" s="119" t="e">
        <f t="shared" ref="I40" si="19">I41/I$6</f>
        <v>#DIV/0!</v>
      </c>
      <c r="J40" s="119" t="e">
        <f t="shared" ref="J40" si="20">J41/J$6</f>
        <v>#DIV/0!</v>
      </c>
      <c r="K40" s="119" t="e">
        <f t="shared" ref="K40" si="21">K41/K$6</f>
        <v>#DIV/0!</v>
      </c>
      <c r="L40" s="165" t="e">
        <f>L41/$L$6</f>
        <v>#DIV/0!</v>
      </c>
    </row>
    <row r="41" spans="1:12" x14ac:dyDescent="0.25">
      <c r="A41" s="162" t="s">
        <v>91</v>
      </c>
      <c r="B41" s="163">
        <f>B39*B30</f>
        <v>0</v>
      </c>
      <c r="C41" s="163">
        <f>C39*C30</f>
        <v>0</v>
      </c>
      <c r="D41" s="163">
        <f t="shared" ref="D41:K41" si="22">D39*D30</f>
        <v>0</v>
      </c>
      <c r="E41" s="163">
        <f t="shared" si="22"/>
        <v>0</v>
      </c>
      <c r="F41" s="163">
        <f t="shared" si="22"/>
        <v>0</v>
      </c>
      <c r="G41" s="163">
        <f t="shared" si="22"/>
        <v>0</v>
      </c>
      <c r="H41" s="163">
        <f t="shared" si="22"/>
        <v>0</v>
      </c>
      <c r="I41" s="163">
        <f t="shared" si="22"/>
        <v>0</v>
      </c>
      <c r="J41" s="163">
        <f t="shared" si="22"/>
        <v>0</v>
      </c>
      <c r="K41" s="163">
        <f t="shared" si="22"/>
        <v>0</v>
      </c>
      <c r="L41" s="163">
        <f>SUM(B41:K41)</f>
        <v>0</v>
      </c>
    </row>
    <row r="42" spans="1:12" x14ac:dyDescent="0.25">
      <c r="A42" t="s">
        <v>82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71">
        <f>IFERROR(L43/L41,0)</f>
        <v>0</v>
      </c>
    </row>
    <row r="43" spans="1:12" x14ac:dyDescent="0.25">
      <c r="A43" t="s">
        <v>84</v>
      </c>
      <c r="B43" s="118">
        <f>B42*B41</f>
        <v>0</v>
      </c>
      <c r="C43" s="118">
        <f>C42*C41</f>
        <v>0</v>
      </c>
      <c r="D43" s="118">
        <f t="shared" ref="D43:K43" si="23">D42*D41</f>
        <v>0</v>
      </c>
      <c r="E43" s="118">
        <f t="shared" si="23"/>
        <v>0</v>
      </c>
      <c r="F43" s="118">
        <f t="shared" si="23"/>
        <v>0</v>
      </c>
      <c r="G43" s="118">
        <f t="shared" si="23"/>
        <v>0</v>
      </c>
      <c r="H43" s="118">
        <f t="shared" si="23"/>
        <v>0</v>
      </c>
      <c r="I43" s="118">
        <f t="shared" si="23"/>
        <v>0</v>
      </c>
      <c r="J43" s="118">
        <f t="shared" si="23"/>
        <v>0</v>
      </c>
      <c r="K43" s="118">
        <f t="shared" si="23"/>
        <v>0</v>
      </c>
      <c r="L43" s="118">
        <f>SUM(B43:K43)</f>
        <v>0</v>
      </c>
    </row>
    <row r="44" spans="1:12" x14ac:dyDescent="0.25">
      <c r="A44" s="159" t="s">
        <v>83</v>
      </c>
      <c r="B44" s="119" t="e">
        <f>B45/B43</f>
        <v>#DIV/0!</v>
      </c>
      <c r="C44" s="119" t="e">
        <f>C45/C43</f>
        <v>#DIV/0!</v>
      </c>
      <c r="D44" s="119" t="e">
        <f t="shared" ref="D44:K44" si="24">D45/D43</f>
        <v>#DIV/0!</v>
      </c>
      <c r="E44" s="119" t="e">
        <f t="shared" si="24"/>
        <v>#DIV/0!</v>
      </c>
      <c r="F44" s="119" t="e">
        <f t="shared" si="24"/>
        <v>#DIV/0!</v>
      </c>
      <c r="G44" s="119" t="e">
        <f t="shared" si="24"/>
        <v>#DIV/0!</v>
      </c>
      <c r="H44" s="119" t="e">
        <f t="shared" si="24"/>
        <v>#DIV/0!</v>
      </c>
      <c r="I44" s="119" t="e">
        <f t="shared" si="24"/>
        <v>#DIV/0!</v>
      </c>
      <c r="J44" s="119" t="e">
        <f t="shared" si="24"/>
        <v>#DIV/0!</v>
      </c>
      <c r="K44" s="119" t="e">
        <f t="shared" si="24"/>
        <v>#DIV/0!</v>
      </c>
      <c r="L44" s="165" t="e">
        <f>L45/L43</f>
        <v>#DIV/0!</v>
      </c>
    </row>
    <row r="45" spans="1:12" x14ac:dyDescent="0.25">
      <c r="A45" t="s">
        <v>85</v>
      </c>
      <c r="B45" s="133">
        <v>0</v>
      </c>
      <c r="C45" s="133">
        <v>0</v>
      </c>
      <c r="D45" s="133">
        <v>0</v>
      </c>
      <c r="E45" s="133">
        <v>0</v>
      </c>
      <c r="F45" s="133">
        <v>0</v>
      </c>
      <c r="G45" s="133"/>
      <c r="H45" s="133"/>
      <c r="I45" s="133"/>
      <c r="J45" s="133"/>
      <c r="K45" s="133"/>
      <c r="L45" s="118">
        <f>SUM(B45:K45)</f>
        <v>0</v>
      </c>
    </row>
    <row r="46" spans="1:12" x14ac:dyDescent="0.25">
      <c r="A46" t="s">
        <v>86</v>
      </c>
      <c r="B46" s="118">
        <f t="shared" ref="B46:K46" si="25">B45*B$5</f>
        <v>0</v>
      </c>
      <c r="C46" s="171">
        <f t="shared" si="25"/>
        <v>0</v>
      </c>
      <c r="D46" s="171">
        <f t="shared" si="25"/>
        <v>0</v>
      </c>
      <c r="E46" s="171">
        <f t="shared" si="25"/>
        <v>0</v>
      </c>
      <c r="F46" s="171">
        <f t="shared" si="25"/>
        <v>0</v>
      </c>
      <c r="G46" s="171">
        <f t="shared" si="25"/>
        <v>0</v>
      </c>
      <c r="H46" s="171">
        <f t="shared" si="25"/>
        <v>0</v>
      </c>
      <c r="I46" s="171">
        <f t="shared" si="25"/>
        <v>0</v>
      </c>
      <c r="J46" s="171">
        <f t="shared" si="25"/>
        <v>0</v>
      </c>
      <c r="K46" s="171">
        <f t="shared" si="25"/>
        <v>0</v>
      </c>
      <c r="L46" s="118">
        <f>SUM(B46:K46)</f>
        <v>0</v>
      </c>
    </row>
    <row r="47" spans="1:12" x14ac:dyDescent="0.25">
      <c r="A47" t="s">
        <v>87</v>
      </c>
      <c r="L47" s="165">
        <f>IFERROR(L46/L43,0)</f>
        <v>0</v>
      </c>
    </row>
    <row r="49" spans="1:12" x14ac:dyDescent="0.25">
      <c r="A49" s="161" t="s">
        <v>101</v>
      </c>
    </row>
    <row r="50" spans="1:12" x14ac:dyDescent="0.25">
      <c r="A50" s="162" t="s">
        <v>90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65">
        <f>IFERROR(L52/L41,0)</f>
        <v>0</v>
      </c>
    </row>
    <row r="51" spans="1:12" x14ac:dyDescent="0.25">
      <c r="A51" s="162" t="s">
        <v>93</v>
      </c>
      <c r="B51" s="119" t="e">
        <f>B52/$B$6</f>
        <v>#DIV/0!</v>
      </c>
      <c r="C51" s="119" t="e">
        <f>C52/$C$6</f>
        <v>#DIV/0!</v>
      </c>
      <c r="D51" s="119" t="e">
        <f>D52/D$6</f>
        <v>#DIV/0!</v>
      </c>
      <c r="E51" s="119" t="e">
        <f t="shared" ref="E51" si="26">E52/E$6</f>
        <v>#DIV/0!</v>
      </c>
      <c r="F51" s="119" t="e">
        <f t="shared" ref="F51" si="27">F52/F$6</f>
        <v>#DIV/0!</v>
      </c>
      <c r="G51" s="119" t="e">
        <f t="shared" ref="G51" si="28">G52/G$6</f>
        <v>#DIV/0!</v>
      </c>
      <c r="H51" s="119" t="e">
        <f t="shared" ref="H51" si="29">H52/H$6</f>
        <v>#DIV/0!</v>
      </c>
      <c r="I51" s="119" t="e">
        <f t="shared" ref="I51" si="30">I52/I$6</f>
        <v>#DIV/0!</v>
      </c>
      <c r="J51" s="119" t="e">
        <f t="shared" ref="J51" si="31">J52/J$6</f>
        <v>#DIV/0!</v>
      </c>
      <c r="K51" s="119" t="e">
        <f t="shared" ref="K51" si="32">K52/K$6</f>
        <v>#DIV/0!</v>
      </c>
      <c r="L51" s="165" t="e">
        <f>L52/$L$6</f>
        <v>#DIV/0!</v>
      </c>
    </row>
    <row r="52" spans="1:12" x14ac:dyDescent="0.25">
      <c r="A52" s="162" t="s">
        <v>91</v>
      </c>
      <c r="B52" s="163">
        <f>B50*B41</f>
        <v>0</v>
      </c>
      <c r="C52" s="163">
        <f>C50*C41</f>
        <v>0</v>
      </c>
      <c r="D52" s="163">
        <f t="shared" ref="D52:K52" si="33">D50*D41</f>
        <v>0</v>
      </c>
      <c r="E52" s="163">
        <f t="shared" si="33"/>
        <v>0</v>
      </c>
      <c r="F52" s="163">
        <f t="shared" si="33"/>
        <v>0</v>
      </c>
      <c r="G52" s="163">
        <f t="shared" si="33"/>
        <v>0</v>
      </c>
      <c r="H52" s="163">
        <f t="shared" si="33"/>
        <v>0</v>
      </c>
      <c r="I52" s="163">
        <f t="shared" si="33"/>
        <v>0</v>
      </c>
      <c r="J52" s="163">
        <f t="shared" si="33"/>
        <v>0</v>
      </c>
      <c r="K52" s="163">
        <f t="shared" si="33"/>
        <v>0</v>
      </c>
      <c r="L52" s="163">
        <f>SUM(B52:K52)</f>
        <v>0</v>
      </c>
    </row>
    <row r="53" spans="1:12" x14ac:dyDescent="0.25">
      <c r="A53" t="s">
        <v>82</v>
      </c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71">
        <f>IFERROR(L54/L52,0)</f>
        <v>0</v>
      </c>
    </row>
    <row r="54" spans="1:12" x14ac:dyDescent="0.25">
      <c r="A54" t="s">
        <v>84</v>
      </c>
      <c r="B54" s="118">
        <f>B53*B52</f>
        <v>0</v>
      </c>
      <c r="C54" s="118">
        <f>C53*C52</f>
        <v>0</v>
      </c>
      <c r="D54" s="118">
        <f t="shared" ref="D54:K54" si="34">D53*D52</f>
        <v>0</v>
      </c>
      <c r="E54" s="118">
        <f t="shared" si="34"/>
        <v>0</v>
      </c>
      <c r="F54" s="118">
        <f t="shared" si="34"/>
        <v>0</v>
      </c>
      <c r="G54" s="118">
        <f t="shared" si="34"/>
        <v>0</v>
      </c>
      <c r="H54" s="118">
        <f t="shared" si="34"/>
        <v>0</v>
      </c>
      <c r="I54" s="118">
        <f t="shared" si="34"/>
        <v>0</v>
      </c>
      <c r="J54" s="118">
        <f t="shared" si="34"/>
        <v>0</v>
      </c>
      <c r="K54" s="118">
        <f t="shared" si="34"/>
        <v>0</v>
      </c>
      <c r="L54" s="118">
        <f>SUM(B54:K54)</f>
        <v>0</v>
      </c>
    </row>
    <row r="55" spans="1:12" x14ac:dyDescent="0.25">
      <c r="A55" s="159" t="s">
        <v>83</v>
      </c>
      <c r="B55" s="119" t="e">
        <f>B56/B54</f>
        <v>#DIV/0!</v>
      </c>
      <c r="C55" s="119" t="e">
        <f>C56/C54</f>
        <v>#DIV/0!</v>
      </c>
      <c r="D55" s="119" t="e">
        <f t="shared" ref="D55:K55" si="35">D56/D54</f>
        <v>#DIV/0!</v>
      </c>
      <c r="E55" s="119" t="e">
        <f t="shared" si="35"/>
        <v>#DIV/0!</v>
      </c>
      <c r="F55" s="119" t="e">
        <f t="shared" si="35"/>
        <v>#DIV/0!</v>
      </c>
      <c r="G55" s="119" t="e">
        <f t="shared" si="35"/>
        <v>#DIV/0!</v>
      </c>
      <c r="H55" s="119" t="e">
        <f t="shared" si="35"/>
        <v>#DIV/0!</v>
      </c>
      <c r="I55" s="119" t="e">
        <f t="shared" si="35"/>
        <v>#DIV/0!</v>
      </c>
      <c r="J55" s="119" t="e">
        <f t="shared" si="35"/>
        <v>#DIV/0!</v>
      </c>
      <c r="K55" s="119" t="e">
        <f t="shared" si="35"/>
        <v>#DIV/0!</v>
      </c>
      <c r="L55" s="165" t="e">
        <f>L56/L54</f>
        <v>#DIV/0!</v>
      </c>
    </row>
    <row r="56" spans="1:12" x14ac:dyDescent="0.25">
      <c r="A56" t="s">
        <v>85</v>
      </c>
      <c r="B56" s="133"/>
      <c r="C56" s="133">
        <v>0</v>
      </c>
      <c r="D56" s="133"/>
      <c r="E56" s="133"/>
      <c r="F56" s="133"/>
      <c r="G56" s="133"/>
      <c r="H56" s="133"/>
      <c r="I56" s="133"/>
      <c r="J56" s="133"/>
      <c r="K56" s="133"/>
      <c r="L56" s="118">
        <f>SUM(B56:K56)</f>
        <v>0</v>
      </c>
    </row>
    <row r="57" spans="1:12" x14ac:dyDescent="0.25">
      <c r="A57" t="s">
        <v>86</v>
      </c>
      <c r="B57" s="118">
        <f>B56*B$5</f>
        <v>0</v>
      </c>
      <c r="C57" s="171">
        <f t="shared" ref="C57:K57" si="36">C56*C$5</f>
        <v>0</v>
      </c>
      <c r="D57" s="171">
        <f t="shared" si="36"/>
        <v>0</v>
      </c>
      <c r="E57" s="171">
        <f t="shared" si="36"/>
        <v>0</v>
      </c>
      <c r="F57" s="171">
        <f t="shared" si="36"/>
        <v>0</v>
      </c>
      <c r="G57" s="171">
        <f t="shared" si="36"/>
        <v>0</v>
      </c>
      <c r="H57" s="171">
        <f t="shared" si="36"/>
        <v>0</v>
      </c>
      <c r="I57" s="171">
        <f t="shared" si="36"/>
        <v>0</v>
      </c>
      <c r="J57" s="171">
        <f t="shared" si="36"/>
        <v>0</v>
      </c>
      <c r="K57" s="171">
        <f t="shared" si="36"/>
        <v>0</v>
      </c>
      <c r="L57" s="118">
        <f>SUM(B57:K57)</f>
        <v>0</v>
      </c>
    </row>
    <row r="58" spans="1:12" x14ac:dyDescent="0.25">
      <c r="A58" t="s">
        <v>87</v>
      </c>
      <c r="L58" s="165">
        <f>IFERROR(L57/L54,0)</f>
        <v>0</v>
      </c>
    </row>
    <row r="60" spans="1:12" x14ac:dyDescent="0.25">
      <c r="A60" s="161" t="s">
        <v>100</v>
      </c>
    </row>
    <row r="61" spans="1:12" x14ac:dyDescent="0.25">
      <c r="A61" s="162" t="s">
        <v>90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65">
        <f>IFERROR(L63/L52,0)</f>
        <v>0</v>
      </c>
    </row>
    <row r="62" spans="1:12" x14ac:dyDescent="0.25">
      <c r="A62" s="162" t="s">
        <v>93</v>
      </c>
      <c r="B62" s="119" t="e">
        <f>B63/$B$6</f>
        <v>#DIV/0!</v>
      </c>
      <c r="C62" s="119" t="e">
        <f>C63/$C$6</f>
        <v>#DIV/0!</v>
      </c>
      <c r="D62" s="119" t="e">
        <f>D63/D$6</f>
        <v>#DIV/0!</v>
      </c>
      <c r="E62" s="119" t="e">
        <f t="shared" ref="E62" si="37">E63/E$6</f>
        <v>#DIV/0!</v>
      </c>
      <c r="F62" s="119" t="e">
        <f t="shared" ref="F62" si="38">F63/F$6</f>
        <v>#DIV/0!</v>
      </c>
      <c r="G62" s="119" t="e">
        <f t="shared" ref="G62" si="39">G63/G$6</f>
        <v>#DIV/0!</v>
      </c>
      <c r="H62" s="119" t="e">
        <f t="shared" ref="H62" si="40">H63/H$6</f>
        <v>#DIV/0!</v>
      </c>
      <c r="I62" s="119" t="e">
        <f t="shared" ref="I62" si="41">I63/I$6</f>
        <v>#DIV/0!</v>
      </c>
      <c r="J62" s="119" t="e">
        <f t="shared" ref="J62" si="42">J63/J$6</f>
        <v>#DIV/0!</v>
      </c>
      <c r="K62" s="119" t="e">
        <f t="shared" ref="K62" si="43">K63/K$6</f>
        <v>#DIV/0!</v>
      </c>
      <c r="L62" s="165" t="e">
        <f>L63/$L$6</f>
        <v>#DIV/0!</v>
      </c>
    </row>
    <row r="63" spans="1:12" x14ac:dyDescent="0.25">
      <c r="A63" s="162" t="s">
        <v>91</v>
      </c>
      <c r="B63" s="163">
        <f>B61*B52</f>
        <v>0</v>
      </c>
      <c r="C63" s="163">
        <f>C61*C52</f>
        <v>0</v>
      </c>
      <c r="D63" s="163">
        <f t="shared" ref="D63:K63" si="44">D61*D52</f>
        <v>0</v>
      </c>
      <c r="E63" s="163">
        <f t="shared" si="44"/>
        <v>0</v>
      </c>
      <c r="F63" s="163">
        <f t="shared" si="44"/>
        <v>0</v>
      </c>
      <c r="G63" s="163">
        <f t="shared" si="44"/>
        <v>0</v>
      </c>
      <c r="H63" s="163">
        <f t="shared" si="44"/>
        <v>0</v>
      </c>
      <c r="I63" s="163">
        <f t="shared" si="44"/>
        <v>0</v>
      </c>
      <c r="J63" s="163">
        <f t="shared" si="44"/>
        <v>0</v>
      </c>
      <c r="K63" s="163">
        <f t="shared" si="44"/>
        <v>0</v>
      </c>
      <c r="L63" s="163">
        <f>SUM(B63:K63)</f>
        <v>0</v>
      </c>
    </row>
    <row r="64" spans="1:12" x14ac:dyDescent="0.25">
      <c r="A64" t="s">
        <v>82</v>
      </c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71">
        <f>IFERROR(L65/L63,0)</f>
        <v>0</v>
      </c>
    </row>
    <row r="65" spans="1:12" x14ac:dyDescent="0.25">
      <c r="A65" t="s">
        <v>84</v>
      </c>
      <c r="B65" s="118">
        <f>B64*B63</f>
        <v>0</v>
      </c>
      <c r="C65" s="118">
        <f>C64*C63</f>
        <v>0</v>
      </c>
      <c r="D65" s="118">
        <f t="shared" ref="D65:K65" si="45">D64*D63</f>
        <v>0</v>
      </c>
      <c r="E65" s="118">
        <f t="shared" si="45"/>
        <v>0</v>
      </c>
      <c r="F65" s="118">
        <f t="shared" si="45"/>
        <v>0</v>
      </c>
      <c r="G65" s="118">
        <f t="shared" si="45"/>
        <v>0</v>
      </c>
      <c r="H65" s="118">
        <f t="shared" si="45"/>
        <v>0</v>
      </c>
      <c r="I65" s="118">
        <f t="shared" si="45"/>
        <v>0</v>
      </c>
      <c r="J65" s="118">
        <f t="shared" si="45"/>
        <v>0</v>
      </c>
      <c r="K65" s="118">
        <f t="shared" si="45"/>
        <v>0</v>
      </c>
      <c r="L65" s="118">
        <f>SUM(B65:K65)</f>
        <v>0</v>
      </c>
    </row>
    <row r="66" spans="1:12" x14ac:dyDescent="0.25">
      <c r="A66" s="159" t="s">
        <v>83</v>
      </c>
      <c r="B66" s="119" t="e">
        <f>B67/B65</f>
        <v>#DIV/0!</v>
      </c>
      <c r="C66" s="119" t="e">
        <f>C67/C65</f>
        <v>#DIV/0!</v>
      </c>
      <c r="D66" s="119" t="e">
        <f t="shared" ref="D66:K66" si="46">D67/D65</f>
        <v>#DIV/0!</v>
      </c>
      <c r="E66" s="119" t="e">
        <f t="shared" si="46"/>
        <v>#DIV/0!</v>
      </c>
      <c r="F66" s="119" t="e">
        <f t="shared" si="46"/>
        <v>#DIV/0!</v>
      </c>
      <c r="G66" s="119" t="e">
        <f t="shared" si="46"/>
        <v>#DIV/0!</v>
      </c>
      <c r="H66" s="119" t="e">
        <f t="shared" si="46"/>
        <v>#DIV/0!</v>
      </c>
      <c r="I66" s="119" t="e">
        <f t="shared" si="46"/>
        <v>#DIV/0!</v>
      </c>
      <c r="J66" s="119" t="e">
        <f t="shared" si="46"/>
        <v>#DIV/0!</v>
      </c>
      <c r="K66" s="119" t="e">
        <f t="shared" si="46"/>
        <v>#DIV/0!</v>
      </c>
      <c r="L66" s="165" t="e">
        <f>L67/L65</f>
        <v>#DIV/0!</v>
      </c>
    </row>
    <row r="67" spans="1:12" x14ac:dyDescent="0.25">
      <c r="A67" t="s">
        <v>85</v>
      </c>
      <c r="B67" s="133"/>
      <c r="C67" s="133">
        <v>0</v>
      </c>
      <c r="D67" s="133"/>
      <c r="E67" s="133"/>
      <c r="F67" s="133"/>
      <c r="G67" s="133"/>
      <c r="H67" s="133"/>
      <c r="I67" s="133"/>
      <c r="J67" s="133"/>
      <c r="K67" s="133"/>
      <c r="L67" s="118">
        <f>SUM(B67:K67)</f>
        <v>0</v>
      </c>
    </row>
    <row r="68" spans="1:12" x14ac:dyDescent="0.25">
      <c r="A68" t="s">
        <v>86</v>
      </c>
      <c r="B68" s="118">
        <f>B67*B$5</f>
        <v>0</v>
      </c>
      <c r="C68" s="171">
        <f t="shared" ref="C68:K68" si="47">C67*C$5</f>
        <v>0</v>
      </c>
      <c r="D68" s="171">
        <f t="shared" si="47"/>
        <v>0</v>
      </c>
      <c r="E68" s="171">
        <f t="shared" si="47"/>
        <v>0</v>
      </c>
      <c r="F68" s="171">
        <f t="shared" si="47"/>
        <v>0</v>
      </c>
      <c r="G68" s="171">
        <f t="shared" si="47"/>
        <v>0</v>
      </c>
      <c r="H68" s="171">
        <f t="shared" si="47"/>
        <v>0</v>
      </c>
      <c r="I68" s="171">
        <f t="shared" si="47"/>
        <v>0</v>
      </c>
      <c r="J68" s="171">
        <f t="shared" si="47"/>
        <v>0</v>
      </c>
      <c r="K68" s="171">
        <f t="shared" si="47"/>
        <v>0</v>
      </c>
      <c r="L68" s="118">
        <f>SUM(B68:K68)</f>
        <v>0</v>
      </c>
    </row>
    <row r="69" spans="1:12" x14ac:dyDescent="0.25">
      <c r="A69" t="s">
        <v>87</v>
      </c>
      <c r="L69" s="165">
        <f>IFERROR(L68/L65,0)</f>
        <v>0</v>
      </c>
    </row>
    <row r="71" spans="1:12" x14ac:dyDescent="0.25">
      <c r="A71" s="161" t="s">
        <v>94</v>
      </c>
    </row>
    <row r="72" spans="1:12" x14ac:dyDescent="0.25">
      <c r="A72" s="162" t="s">
        <v>117</v>
      </c>
      <c r="B72" s="171">
        <f>B67+B56+B45+B34+B23+B12</f>
        <v>0</v>
      </c>
      <c r="C72" s="171">
        <f t="shared" ref="C72:K72" si="48">C67+C56+C45+C34+C23+C12</f>
        <v>0</v>
      </c>
      <c r="D72" s="171">
        <f t="shared" si="48"/>
        <v>0</v>
      </c>
      <c r="E72" s="171">
        <f t="shared" si="48"/>
        <v>0</v>
      </c>
      <c r="F72" s="171">
        <f t="shared" si="48"/>
        <v>0</v>
      </c>
      <c r="G72" s="171">
        <f t="shared" si="48"/>
        <v>0</v>
      </c>
      <c r="H72" s="171">
        <f t="shared" si="48"/>
        <v>0</v>
      </c>
      <c r="I72" s="171">
        <f t="shared" si="48"/>
        <v>0</v>
      </c>
      <c r="J72" s="171">
        <f t="shared" si="48"/>
        <v>0</v>
      </c>
      <c r="K72" s="171">
        <f t="shared" si="48"/>
        <v>0</v>
      </c>
      <c r="L72" s="171">
        <f t="shared" ref="L72:L83" si="49">SUM(B72:K72)</f>
        <v>0</v>
      </c>
    </row>
    <row r="73" spans="1:12" x14ac:dyDescent="0.25">
      <c r="A73" t="s">
        <v>95</v>
      </c>
      <c r="B73" s="118">
        <f t="shared" ref="B73" si="50">B46+B35+B24+B13+B57+B68</f>
        <v>0</v>
      </c>
      <c r="C73" s="171">
        <f t="shared" ref="C73:K73" si="51">C46+C35+C24+C13+C57+C68</f>
        <v>0</v>
      </c>
      <c r="D73" s="171">
        <f t="shared" si="51"/>
        <v>0</v>
      </c>
      <c r="E73" s="171">
        <f t="shared" si="51"/>
        <v>0</v>
      </c>
      <c r="F73" s="171">
        <f t="shared" si="51"/>
        <v>0</v>
      </c>
      <c r="G73" s="171">
        <f t="shared" si="51"/>
        <v>0</v>
      </c>
      <c r="H73" s="171">
        <f t="shared" si="51"/>
        <v>0</v>
      </c>
      <c r="I73" s="171">
        <f t="shared" si="51"/>
        <v>0</v>
      </c>
      <c r="J73" s="171">
        <f t="shared" si="51"/>
        <v>0</v>
      </c>
      <c r="K73" s="171">
        <f t="shared" si="51"/>
        <v>0</v>
      </c>
      <c r="L73" s="118">
        <f t="shared" si="49"/>
        <v>0</v>
      </c>
    </row>
    <row r="74" spans="1:12" x14ac:dyDescent="0.25">
      <c r="A74" t="s">
        <v>118</v>
      </c>
      <c r="B74" s="171">
        <f>B2*0.036666666666667</f>
        <v>0</v>
      </c>
      <c r="C74" s="171">
        <f t="shared" ref="C74:K74" si="52">C2*0.036666666666667</f>
        <v>0</v>
      </c>
      <c r="D74" s="171">
        <f t="shared" si="52"/>
        <v>0</v>
      </c>
      <c r="E74" s="171">
        <f t="shared" si="52"/>
        <v>0</v>
      </c>
      <c r="F74" s="171">
        <f t="shared" si="52"/>
        <v>0</v>
      </c>
      <c r="G74" s="171">
        <f t="shared" si="52"/>
        <v>0</v>
      </c>
      <c r="H74" s="171">
        <f t="shared" si="52"/>
        <v>0</v>
      </c>
      <c r="I74" s="171">
        <f t="shared" si="52"/>
        <v>0</v>
      </c>
      <c r="J74" s="171">
        <f t="shared" si="52"/>
        <v>0</v>
      </c>
      <c r="K74" s="171">
        <f t="shared" si="52"/>
        <v>0</v>
      </c>
      <c r="L74" s="171">
        <f t="shared" si="49"/>
        <v>0</v>
      </c>
    </row>
    <row r="75" spans="1:12" x14ac:dyDescent="0.25">
      <c r="A75" t="s">
        <v>119</v>
      </c>
      <c r="B75" s="171">
        <f>B2*0.171</f>
        <v>0</v>
      </c>
      <c r="C75" s="171">
        <f t="shared" ref="C75:K75" si="53">C2*0.171</f>
        <v>0</v>
      </c>
      <c r="D75" s="171">
        <f t="shared" si="53"/>
        <v>0</v>
      </c>
      <c r="E75" s="171">
        <f t="shared" si="53"/>
        <v>0</v>
      </c>
      <c r="F75" s="171">
        <f t="shared" si="53"/>
        <v>0</v>
      </c>
      <c r="G75" s="171">
        <f t="shared" si="53"/>
        <v>0</v>
      </c>
      <c r="H75" s="171">
        <f t="shared" si="53"/>
        <v>0</v>
      </c>
      <c r="I75" s="171">
        <f t="shared" si="53"/>
        <v>0</v>
      </c>
      <c r="J75" s="171">
        <f t="shared" si="53"/>
        <v>0</v>
      </c>
      <c r="K75" s="171">
        <f t="shared" si="53"/>
        <v>0</v>
      </c>
      <c r="L75" s="171">
        <f t="shared" si="49"/>
        <v>0</v>
      </c>
    </row>
    <row r="76" spans="1:12" x14ac:dyDescent="0.25">
      <c r="A76" t="s">
        <v>120</v>
      </c>
      <c r="B76" s="171">
        <f t="shared" ref="B76:K76" si="54">B2-SUM(B73+B74+B75)</f>
        <v>0</v>
      </c>
      <c r="C76" s="171">
        <f t="shared" si="54"/>
        <v>0</v>
      </c>
      <c r="D76" s="171">
        <f t="shared" si="54"/>
        <v>0</v>
      </c>
      <c r="E76" s="171">
        <f t="shared" si="54"/>
        <v>0</v>
      </c>
      <c r="F76" s="171">
        <f t="shared" si="54"/>
        <v>0</v>
      </c>
      <c r="G76" s="171">
        <f t="shared" si="54"/>
        <v>0</v>
      </c>
      <c r="H76" s="171">
        <f t="shared" si="54"/>
        <v>0</v>
      </c>
      <c r="I76" s="171">
        <f t="shared" si="54"/>
        <v>0</v>
      </c>
      <c r="J76" s="171">
        <f t="shared" si="54"/>
        <v>0</v>
      </c>
      <c r="K76" s="171">
        <f t="shared" si="54"/>
        <v>0</v>
      </c>
      <c r="L76" s="171">
        <f t="shared" si="49"/>
        <v>0</v>
      </c>
    </row>
    <row r="77" spans="1:12" x14ac:dyDescent="0.25">
      <c r="A77" t="s">
        <v>121</v>
      </c>
      <c r="B77" s="171">
        <f>B73+B74+B75+B76</f>
        <v>0</v>
      </c>
      <c r="C77" s="171">
        <f t="shared" ref="C77:K77" si="55">C73+C74+C75+C76</f>
        <v>0</v>
      </c>
      <c r="D77" s="171">
        <f t="shared" si="55"/>
        <v>0</v>
      </c>
      <c r="E77" s="171">
        <f t="shared" si="55"/>
        <v>0</v>
      </c>
      <c r="F77" s="171">
        <f t="shared" si="55"/>
        <v>0</v>
      </c>
      <c r="G77" s="171">
        <f t="shared" si="55"/>
        <v>0</v>
      </c>
      <c r="H77" s="171">
        <f t="shared" si="55"/>
        <v>0</v>
      </c>
      <c r="I77" s="171">
        <f t="shared" si="55"/>
        <v>0</v>
      </c>
      <c r="J77" s="171">
        <f t="shared" si="55"/>
        <v>0</v>
      </c>
      <c r="K77" s="171">
        <f t="shared" si="55"/>
        <v>0</v>
      </c>
      <c r="L77" s="171">
        <f t="shared" si="49"/>
        <v>0</v>
      </c>
    </row>
    <row r="78" spans="1:12" x14ac:dyDescent="0.25">
      <c r="A78" t="s">
        <v>122</v>
      </c>
      <c r="B78" s="171">
        <f>B3*0.171</f>
        <v>0</v>
      </c>
      <c r="C78" s="171">
        <f t="shared" ref="C78:K78" si="56">C3*0.171</f>
        <v>0</v>
      </c>
      <c r="D78" s="171">
        <f t="shared" si="56"/>
        <v>0</v>
      </c>
      <c r="E78" s="171">
        <f t="shared" si="56"/>
        <v>0</v>
      </c>
      <c r="F78" s="171">
        <f t="shared" si="56"/>
        <v>0</v>
      </c>
      <c r="G78" s="171">
        <f t="shared" si="56"/>
        <v>0</v>
      </c>
      <c r="H78" s="171">
        <f t="shared" si="56"/>
        <v>0</v>
      </c>
      <c r="I78" s="171">
        <f t="shared" si="56"/>
        <v>0</v>
      </c>
      <c r="J78" s="171">
        <f t="shared" si="56"/>
        <v>0</v>
      </c>
      <c r="K78" s="171">
        <f t="shared" si="56"/>
        <v>0</v>
      </c>
      <c r="L78" s="171">
        <f t="shared" si="49"/>
        <v>0</v>
      </c>
    </row>
    <row r="79" spans="1:12" x14ac:dyDescent="0.25">
      <c r="A79" t="s">
        <v>84</v>
      </c>
      <c r="B79" s="118">
        <f>B43+B32+B21+B10+B54+B65</f>
        <v>0</v>
      </c>
      <c r="C79" s="171">
        <f t="shared" ref="C79:K79" si="57">C43+C32+C21+C10+C54+C65</f>
        <v>0</v>
      </c>
      <c r="D79" s="171">
        <f t="shared" si="57"/>
        <v>0</v>
      </c>
      <c r="E79" s="171">
        <f t="shared" si="57"/>
        <v>0</v>
      </c>
      <c r="F79" s="171">
        <f t="shared" si="57"/>
        <v>0</v>
      </c>
      <c r="G79" s="171">
        <f t="shared" si="57"/>
        <v>0</v>
      </c>
      <c r="H79" s="171">
        <f t="shared" si="57"/>
        <v>0</v>
      </c>
      <c r="I79" s="171">
        <f t="shared" si="57"/>
        <v>0</v>
      </c>
      <c r="J79" s="171">
        <f t="shared" si="57"/>
        <v>0</v>
      </c>
      <c r="K79" s="171">
        <f t="shared" si="57"/>
        <v>0</v>
      </c>
      <c r="L79" s="171">
        <f t="shared" si="49"/>
        <v>0</v>
      </c>
    </row>
    <row r="80" spans="1:12" x14ac:dyDescent="0.25">
      <c r="A80" t="s">
        <v>98</v>
      </c>
      <c r="B80" s="118">
        <f>-B73</f>
        <v>0</v>
      </c>
      <c r="C80" s="171">
        <f t="shared" ref="C80:K80" si="58">-C73</f>
        <v>0</v>
      </c>
      <c r="D80" s="171">
        <f t="shared" si="58"/>
        <v>0</v>
      </c>
      <c r="E80" s="171">
        <f t="shared" si="58"/>
        <v>0</v>
      </c>
      <c r="F80" s="171">
        <f t="shared" si="58"/>
        <v>0</v>
      </c>
      <c r="G80" s="171">
        <f t="shared" si="58"/>
        <v>0</v>
      </c>
      <c r="H80" s="171">
        <f t="shared" si="58"/>
        <v>0</v>
      </c>
      <c r="I80" s="171">
        <f t="shared" si="58"/>
        <v>0</v>
      </c>
      <c r="J80" s="171">
        <f t="shared" si="58"/>
        <v>0</v>
      </c>
      <c r="K80" s="171">
        <f t="shared" si="58"/>
        <v>0</v>
      </c>
      <c r="L80" s="171">
        <f t="shared" si="49"/>
        <v>0</v>
      </c>
    </row>
    <row r="81" spans="1:12" x14ac:dyDescent="0.25">
      <c r="A81" t="s">
        <v>96</v>
      </c>
      <c r="B81" s="118">
        <f>SUM(B79:B80)</f>
        <v>0</v>
      </c>
      <c r="C81" s="171">
        <f t="shared" ref="C81:K81" si="59">SUM(C79:C80)</f>
        <v>0</v>
      </c>
      <c r="D81" s="171">
        <f t="shared" si="59"/>
        <v>0</v>
      </c>
      <c r="E81" s="171">
        <f t="shared" si="59"/>
        <v>0</v>
      </c>
      <c r="F81" s="171">
        <f t="shared" si="59"/>
        <v>0</v>
      </c>
      <c r="G81" s="171">
        <f t="shared" si="59"/>
        <v>0</v>
      </c>
      <c r="H81" s="171">
        <f t="shared" si="59"/>
        <v>0</v>
      </c>
      <c r="I81" s="171">
        <f t="shared" si="59"/>
        <v>0</v>
      </c>
      <c r="J81" s="171">
        <f t="shared" si="59"/>
        <v>0</v>
      </c>
      <c r="K81" s="171">
        <f t="shared" si="59"/>
        <v>0</v>
      </c>
      <c r="L81" s="171">
        <f t="shared" si="49"/>
        <v>0</v>
      </c>
    </row>
    <row r="82" spans="1:12" x14ac:dyDescent="0.25">
      <c r="A82" t="s">
        <v>123</v>
      </c>
      <c r="B82" s="171">
        <f>B81+B78</f>
        <v>0</v>
      </c>
      <c r="C82" s="171">
        <f t="shared" ref="C82:K82" si="60">C81+C78</f>
        <v>0</v>
      </c>
      <c r="D82" s="171">
        <f t="shared" si="60"/>
        <v>0</v>
      </c>
      <c r="E82" s="171">
        <f t="shared" si="60"/>
        <v>0</v>
      </c>
      <c r="F82" s="171">
        <f t="shared" si="60"/>
        <v>0</v>
      </c>
      <c r="G82" s="171">
        <f t="shared" si="60"/>
        <v>0</v>
      </c>
      <c r="H82" s="171">
        <f t="shared" si="60"/>
        <v>0</v>
      </c>
      <c r="I82" s="171">
        <f t="shared" si="60"/>
        <v>0</v>
      </c>
      <c r="J82" s="171">
        <f t="shared" si="60"/>
        <v>0</v>
      </c>
      <c r="K82" s="171">
        <f t="shared" si="60"/>
        <v>0</v>
      </c>
      <c r="L82" s="171">
        <f t="shared" si="49"/>
        <v>0</v>
      </c>
    </row>
    <row r="83" spans="1:12" x14ac:dyDescent="0.25">
      <c r="A83" t="s">
        <v>124</v>
      </c>
      <c r="B83" s="171">
        <f>B73+B75</f>
        <v>0</v>
      </c>
      <c r="C83" s="171">
        <f t="shared" ref="C83:K83" si="61">C73+C75</f>
        <v>0</v>
      </c>
      <c r="D83" s="171">
        <f t="shared" si="61"/>
        <v>0</v>
      </c>
      <c r="E83" s="171">
        <f t="shared" si="61"/>
        <v>0</v>
      </c>
      <c r="F83" s="171">
        <f t="shared" si="61"/>
        <v>0</v>
      </c>
      <c r="G83" s="171">
        <f t="shared" si="61"/>
        <v>0</v>
      </c>
      <c r="H83" s="171">
        <f t="shared" si="61"/>
        <v>0</v>
      </c>
      <c r="I83" s="171">
        <f t="shared" si="61"/>
        <v>0</v>
      </c>
      <c r="J83" s="171">
        <f t="shared" si="61"/>
        <v>0</v>
      </c>
      <c r="K83" s="171">
        <f t="shared" si="61"/>
        <v>0</v>
      </c>
      <c r="L83" s="171">
        <f t="shared" si="49"/>
        <v>0</v>
      </c>
    </row>
    <row r="84" spans="1:12" x14ac:dyDescent="0.25">
      <c r="A84" t="s">
        <v>99</v>
      </c>
      <c r="B84" s="173">
        <f>IFERROR(B82/B83,0)</f>
        <v>0</v>
      </c>
      <c r="C84" s="173">
        <f t="shared" ref="C84:K84" si="62">IFERROR(C82/C83,0)</f>
        <v>0</v>
      </c>
      <c r="D84" s="173">
        <f t="shared" si="62"/>
        <v>0</v>
      </c>
      <c r="E84" s="173">
        <f t="shared" si="62"/>
        <v>0</v>
      </c>
      <c r="F84" s="173">
        <f t="shared" si="62"/>
        <v>0</v>
      </c>
      <c r="G84" s="173">
        <f t="shared" si="62"/>
        <v>0</v>
      </c>
      <c r="H84" s="173">
        <f t="shared" si="62"/>
        <v>0</v>
      </c>
      <c r="I84" s="173">
        <f t="shared" si="62"/>
        <v>0</v>
      </c>
      <c r="J84" s="173">
        <f t="shared" si="62"/>
        <v>0</v>
      </c>
      <c r="K84" s="173">
        <f t="shared" si="62"/>
        <v>0</v>
      </c>
      <c r="L84" s="175">
        <f>IFERROR(L82/L83,0)</f>
        <v>0</v>
      </c>
    </row>
  </sheetData>
  <phoneticPr fontId="19" type="noConversion"/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41CD6-0940-47D0-985C-BBD71AA3BC90}">
  <dimension ref="A1:E60"/>
  <sheetViews>
    <sheetView topLeftCell="A13" zoomScale="60" zoomScaleNormal="60" workbookViewId="0">
      <selection activeCell="B60" sqref="B60"/>
    </sheetView>
  </sheetViews>
  <sheetFormatPr defaultColWidth="9.140625" defaultRowHeight="15" zeroHeight="1" x14ac:dyDescent="0.25"/>
  <cols>
    <col min="1" max="1" width="55.140625" customWidth="1"/>
    <col min="2" max="2" width="18.42578125" style="158" customWidth="1"/>
    <col min="3" max="4" width="18.42578125" customWidth="1"/>
    <col min="5" max="5" width="19.42578125" customWidth="1"/>
  </cols>
  <sheetData>
    <row r="1" spans="1:5" ht="30" x14ac:dyDescent="0.25">
      <c r="B1" s="168" t="s">
        <v>114</v>
      </c>
      <c r="C1" s="168" t="s">
        <v>115</v>
      </c>
      <c r="D1" s="168" t="s">
        <v>116</v>
      </c>
      <c r="E1" s="168" t="s">
        <v>35</v>
      </c>
    </row>
    <row r="2" spans="1:5" x14ac:dyDescent="0.25">
      <c r="A2" t="s">
        <v>76</v>
      </c>
      <c r="B2" s="169"/>
      <c r="C2" s="169"/>
      <c r="D2" s="169"/>
      <c r="E2" s="171">
        <f>SUM(B2:D2)</f>
        <v>0</v>
      </c>
    </row>
    <row r="3" spans="1:5" x14ac:dyDescent="0.25">
      <c r="A3" t="s">
        <v>80</v>
      </c>
      <c r="B3" s="170"/>
      <c r="C3" s="170"/>
      <c r="D3" s="170"/>
      <c r="E3" s="173">
        <f>SUM(B3:D3)</f>
        <v>0</v>
      </c>
    </row>
    <row r="4" spans="1:5" x14ac:dyDescent="0.25">
      <c r="C4" s="158"/>
      <c r="D4" s="158"/>
    </row>
    <row r="5" spans="1:5" x14ac:dyDescent="0.25">
      <c r="A5" s="161" t="s">
        <v>81</v>
      </c>
      <c r="C5" s="158"/>
      <c r="D5" s="158"/>
    </row>
    <row r="6" spans="1:5" x14ac:dyDescent="0.25">
      <c r="A6" t="s">
        <v>82</v>
      </c>
      <c r="B6" s="169"/>
      <c r="C6" s="169"/>
      <c r="D6" s="169"/>
      <c r="E6" s="171">
        <f>IFERROR(E7/E3,0)</f>
        <v>0</v>
      </c>
    </row>
    <row r="7" spans="1:5" x14ac:dyDescent="0.25">
      <c r="A7" t="s">
        <v>84</v>
      </c>
      <c r="B7" s="118">
        <f>B3*B6</f>
        <v>0</v>
      </c>
      <c r="C7" s="118">
        <f>C3*C6</f>
        <v>0</v>
      </c>
      <c r="D7" s="118">
        <f>D3*D6</f>
        <v>0</v>
      </c>
      <c r="E7" s="171">
        <f>SUM(B7:D7)</f>
        <v>0</v>
      </c>
    </row>
    <row r="8" spans="1:5" x14ac:dyDescent="0.25">
      <c r="A8" t="s">
        <v>86</v>
      </c>
      <c r="B8" s="169"/>
      <c r="C8" s="169"/>
      <c r="D8" s="169"/>
      <c r="E8" s="171">
        <f>SUM(B8:D8)</f>
        <v>0</v>
      </c>
    </row>
    <row r="9" spans="1:5" x14ac:dyDescent="0.25">
      <c r="A9" t="s">
        <v>87</v>
      </c>
      <c r="B9" s="119">
        <f>IFERROR(B8/B7,0)</f>
        <v>0</v>
      </c>
      <c r="C9" s="119">
        <f>IFERROR(C8/C7,0)</f>
        <v>0</v>
      </c>
      <c r="D9" s="119">
        <f>IFERROR(D8/D7,0)</f>
        <v>0</v>
      </c>
      <c r="E9" s="119">
        <f>IFERROR(E8/E7,0)</f>
        <v>0</v>
      </c>
    </row>
    <row r="10" spans="1:5" x14ac:dyDescent="0.25">
      <c r="C10" s="158"/>
      <c r="D10" s="158"/>
    </row>
    <row r="11" spans="1:5" x14ac:dyDescent="0.25">
      <c r="A11" s="161" t="s">
        <v>88</v>
      </c>
      <c r="C11" s="158"/>
      <c r="D11" s="158"/>
    </row>
    <row r="12" spans="1:5" x14ac:dyDescent="0.25">
      <c r="A12" s="162" t="s">
        <v>90</v>
      </c>
      <c r="B12" s="172"/>
      <c r="C12" s="172"/>
      <c r="D12" s="172"/>
      <c r="E12" s="119">
        <f>IFERROR(E13/E3,0)</f>
        <v>0</v>
      </c>
    </row>
    <row r="13" spans="1:5" x14ac:dyDescent="0.25">
      <c r="A13" s="162" t="s">
        <v>91</v>
      </c>
      <c r="B13" s="163">
        <f>B12*B3</f>
        <v>0</v>
      </c>
      <c r="C13" s="163">
        <f>C12*C3</f>
        <v>0</v>
      </c>
      <c r="D13" s="163">
        <f>D12*D3</f>
        <v>0</v>
      </c>
      <c r="E13" s="163">
        <f>SUM(B13:D13)</f>
        <v>0</v>
      </c>
    </row>
    <row r="14" spans="1:5" x14ac:dyDescent="0.25">
      <c r="A14" t="s">
        <v>82</v>
      </c>
      <c r="B14" s="169"/>
      <c r="C14" s="169"/>
      <c r="D14" s="169"/>
      <c r="E14" s="118">
        <f>IFERROR(E15/E13,0)</f>
        <v>0</v>
      </c>
    </row>
    <row r="15" spans="1:5" x14ac:dyDescent="0.25">
      <c r="A15" t="s">
        <v>84</v>
      </c>
      <c r="B15" s="118">
        <f>B14*B13</f>
        <v>0</v>
      </c>
      <c r="C15" s="118">
        <f>C14*C13</f>
        <v>0</v>
      </c>
      <c r="D15" s="118">
        <f>D14*D13</f>
        <v>0</v>
      </c>
      <c r="E15" s="118">
        <f>SUM(B15:D15)</f>
        <v>0</v>
      </c>
    </row>
    <row r="16" spans="1:5" x14ac:dyDescent="0.25">
      <c r="A16" t="s">
        <v>86</v>
      </c>
      <c r="B16" s="169"/>
      <c r="C16" s="169"/>
      <c r="D16" s="169"/>
      <c r="E16" s="118">
        <f>SUM(B16:D16)</f>
        <v>0</v>
      </c>
    </row>
    <row r="17" spans="1:5" x14ac:dyDescent="0.25">
      <c r="A17" t="s">
        <v>87</v>
      </c>
      <c r="B17" s="119">
        <f>IFERROR(B16/B15,0)</f>
        <v>0</v>
      </c>
      <c r="C17" s="119">
        <f>IFERROR(C16/C15,0)</f>
        <v>0</v>
      </c>
      <c r="D17" s="119">
        <f>IFERROR(D16/D15,0)</f>
        <v>0</v>
      </c>
      <c r="E17" s="119">
        <f>IFERROR(E16/E15,0)</f>
        <v>0</v>
      </c>
    </row>
    <row r="18" spans="1:5" x14ac:dyDescent="0.25">
      <c r="C18" s="158"/>
      <c r="D18" s="158"/>
    </row>
    <row r="19" spans="1:5" x14ac:dyDescent="0.25">
      <c r="A19" s="161" t="s">
        <v>89</v>
      </c>
      <c r="C19" s="158"/>
      <c r="D19" s="158"/>
    </row>
    <row r="20" spans="1:5" x14ac:dyDescent="0.25">
      <c r="A20" s="162" t="s">
        <v>90</v>
      </c>
      <c r="B20" s="172"/>
      <c r="C20" s="172"/>
      <c r="D20" s="172"/>
      <c r="E20" s="119">
        <f>IFERROR(E22/E13,0)</f>
        <v>0</v>
      </c>
    </row>
    <row r="21" spans="1:5" x14ac:dyDescent="0.25">
      <c r="A21" s="162" t="s">
        <v>93</v>
      </c>
      <c r="B21" s="119">
        <f>IFERROR(B22/B$3,0)</f>
        <v>0</v>
      </c>
      <c r="C21" s="119">
        <f>IFERROR(C22/C$3,0)</f>
        <v>0</v>
      </c>
      <c r="D21" s="119">
        <f>IFERROR(D22/D$3,0)</f>
        <v>0</v>
      </c>
      <c r="E21" s="119">
        <f>IFERROR(E22/E$3,0)</f>
        <v>0</v>
      </c>
    </row>
    <row r="22" spans="1:5" x14ac:dyDescent="0.25">
      <c r="A22" s="162" t="s">
        <v>91</v>
      </c>
      <c r="B22" s="163">
        <f>B20*B13</f>
        <v>0</v>
      </c>
      <c r="C22" s="163">
        <f>C20*C13</f>
        <v>0</v>
      </c>
      <c r="D22" s="163">
        <f>D20*D13</f>
        <v>0</v>
      </c>
      <c r="E22" s="163">
        <f>SUM(B22:D22)</f>
        <v>0</v>
      </c>
    </row>
    <row r="23" spans="1:5" x14ac:dyDescent="0.25">
      <c r="A23" t="s">
        <v>82</v>
      </c>
      <c r="B23" s="169"/>
      <c r="C23" s="169"/>
      <c r="D23" s="169"/>
      <c r="E23" s="118">
        <f>IFERROR(E24/E22,0)</f>
        <v>0</v>
      </c>
    </row>
    <row r="24" spans="1:5" x14ac:dyDescent="0.25">
      <c r="A24" t="s">
        <v>84</v>
      </c>
      <c r="B24" s="118">
        <f>B23*B22</f>
        <v>0</v>
      </c>
      <c r="C24" s="118">
        <f>C23*C22</f>
        <v>0</v>
      </c>
      <c r="D24" s="118">
        <f>D23*D22</f>
        <v>0</v>
      </c>
      <c r="E24" s="118">
        <f>SUM(B24:D24)</f>
        <v>0</v>
      </c>
    </row>
    <row r="25" spans="1:5" x14ac:dyDescent="0.25">
      <c r="A25" t="s">
        <v>86</v>
      </c>
      <c r="B25" s="169">
        <v>0</v>
      </c>
      <c r="C25" s="169"/>
      <c r="D25" s="169"/>
      <c r="E25" s="118">
        <f>SUM(B25:D25)</f>
        <v>0</v>
      </c>
    </row>
    <row r="26" spans="1:5" x14ac:dyDescent="0.25">
      <c r="A26" t="s">
        <v>87</v>
      </c>
      <c r="B26" s="119">
        <f>IFERROR(B25/B24,0)</f>
        <v>0</v>
      </c>
      <c r="C26" s="119">
        <f>IFERROR(C25/C24,0)</f>
        <v>0</v>
      </c>
      <c r="D26" s="119">
        <f>IFERROR(D25/D24,0)</f>
        <v>0</v>
      </c>
      <c r="E26" s="119">
        <f>IFERROR(E25/E24,0)</f>
        <v>0</v>
      </c>
    </row>
    <row r="27" spans="1:5" x14ac:dyDescent="0.25">
      <c r="C27" s="158"/>
      <c r="D27" s="158"/>
    </row>
    <row r="28" spans="1:5" x14ac:dyDescent="0.25">
      <c r="A28" s="161" t="s">
        <v>92</v>
      </c>
      <c r="C28" s="158"/>
      <c r="D28" s="158"/>
    </row>
    <row r="29" spans="1:5" x14ac:dyDescent="0.25">
      <c r="A29" s="162" t="s">
        <v>90</v>
      </c>
      <c r="B29" s="134"/>
      <c r="C29" s="134"/>
      <c r="D29" s="134"/>
      <c r="E29" s="119">
        <f>IFERROR(E31/E22,0)</f>
        <v>0</v>
      </c>
    </row>
    <row r="30" spans="1:5" x14ac:dyDescent="0.25">
      <c r="A30" s="162" t="s">
        <v>93</v>
      </c>
      <c r="B30" s="119">
        <f>IFERROR(B31/B$3,0)</f>
        <v>0</v>
      </c>
      <c r="C30" s="119">
        <f>IFERROR(C31/C$3,0)</f>
        <v>0</v>
      </c>
      <c r="D30" s="119">
        <f>IFERROR(D31/D$3,0)</f>
        <v>0</v>
      </c>
      <c r="E30" s="119">
        <f>IFERROR(E31/E$3,0)</f>
        <v>0</v>
      </c>
    </row>
    <row r="31" spans="1:5" x14ac:dyDescent="0.25">
      <c r="A31" s="162" t="s">
        <v>91</v>
      </c>
      <c r="B31" s="163">
        <f>B29*B22</f>
        <v>0</v>
      </c>
      <c r="C31" s="163">
        <f>C29*C22</f>
        <v>0</v>
      </c>
      <c r="D31" s="163">
        <f>D29*D22</f>
        <v>0</v>
      </c>
      <c r="E31" s="163">
        <f>SUM(B31:D31)</f>
        <v>0</v>
      </c>
    </row>
    <row r="32" spans="1:5" x14ac:dyDescent="0.25">
      <c r="A32" t="s">
        <v>82</v>
      </c>
      <c r="B32" s="133"/>
      <c r="C32" s="133"/>
      <c r="D32" s="133"/>
      <c r="E32" s="118">
        <f>IFERROR(E33/E31,0)</f>
        <v>0</v>
      </c>
    </row>
    <row r="33" spans="1:5" x14ac:dyDescent="0.25">
      <c r="A33" t="s">
        <v>84</v>
      </c>
      <c r="B33" s="118">
        <f>B32*B31</f>
        <v>0</v>
      </c>
      <c r="C33" s="118">
        <f>C32*C31</f>
        <v>0</v>
      </c>
      <c r="D33" s="118">
        <f>D32*D31</f>
        <v>0</v>
      </c>
      <c r="E33" s="118">
        <f>SUM(B33:D33)</f>
        <v>0</v>
      </c>
    </row>
    <row r="34" spans="1:5" x14ac:dyDescent="0.25">
      <c r="A34" t="s">
        <v>86</v>
      </c>
      <c r="B34" s="133">
        <v>0</v>
      </c>
      <c r="C34" s="133"/>
      <c r="D34" s="133"/>
      <c r="E34" s="118">
        <f>SUM(B34:D34)</f>
        <v>0</v>
      </c>
    </row>
    <row r="35" spans="1:5" x14ac:dyDescent="0.25">
      <c r="A35" t="s">
        <v>87</v>
      </c>
      <c r="B35" s="119">
        <f>IFERROR(B34/B33,0)</f>
        <v>0</v>
      </c>
      <c r="C35" s="119">
        <f>IFERROR(C34/C33,0)</f>
        <v>0</v>
      </c>
      <c r="D35" s="119">
        <f>IFERROR(D34/D33,0)</f>
        <v>0</v>
      </c>
      <c r="E35" s="119">
        <f>IFERROR(E34/E33,0)</f>
        <v>0</v>
      </c>
    </row>
    <row r="36" spans="1:5" x14ac:dyDescent="0.25">
      <c r="C36" s="158"/>
      <c r="D36" s="158"/>
    </row>
    <row r="37" spans="1:5" x14ac:dyDescent="0.25">
      <c r="A37" s="161" t="s">
        <v>101</v>
      </c>
      <c r="C37" s="158"/>
      <c r="D37" s="158"/>
    </row>
    <row r="38" spans="1:5" x14ac:dyDescent="0.25">
      <c r="A38" s="162" t="s">
        <v>90</v>
      </c>
      <c r="B38" s="134"/>
      <c r="C38" s="134"/>
      <c r="D38" s="134"/>
      <c r="E38" s="119">
        <f>IFERROR(E40/E31,0)</f>
        <v>0</v>
      </c>
    </row>
    <row r="39" spans="1:5" x14ac:dyDescent="0.25">
      <c r="A39" s="162" t="s">
        <v>93</v>
      </c>
      <c r="B39" s="119">
        <f>IFERROR(B40/B$3,0)</f>
        <v>0</v>
      </c>
      <c r="C39" s="119">
        <f>IFERROR(C40/C$3,0)</f>
        <v>0</v>
      </c>
      <c r="D39" s="119">
        <f>IFERROR(D40/D$3,0)</f>
        <v>0</v>
      </c>
      <c r="E39" s="119">
        <f>IFERROR(E40/E$3,0)</f>
        <v>0</v>
      </c>
    </row>
    <row r="40" spans="1:5" x14ac:dyDescent="0.25">
      <c r="A40" s="162" t="s">
        <v>91</v>
      </c>
      <c r="B40" s="163">
        <f>B38*B31</f>
        <v>0</v>
      </c>
      <c r="C40" s="163">
        <f>C38*C31</f>
        <v>0</v>
      </c>
      <c r="D40" s="163">
        <f>D38*D31</f>
        <v>0</v>
      </c>
      <c r="E40" s="163">
        <f>SUM(B40:D40)</f>
        <v>0</v>
      </c>
    </row>
    <row r="41" spans="1:5" x14ac:dyDescent="0.25">
      <c r="A41" t="s">
        <v>82</v>
      </c>
      <c r="B41" s="133"/>
      <c r="C41" s="133"/>
      <c r="D41" s="133"/>
      <c r="E41" s="118">
        <f>IFERROR(E42/E40,0)</f>
        <v>0</v>
      </c>
    </row>
    <row r="42" spans="1:5" x14ac:dyDescent="0.25">
      <c r="A42" t="s">
        <v>84</v>
      </c>
      <c r="B42" s="118">
        <f>B41*B40</f>
        <v>0</v>
      </c>
      <c r="C42" s="118">
        <f>C41*C40</f>
        <v>0</v>
      </c>
      <c r="D42" s="118">
        <f>D41*D40</f>
        <v>0</v>
      </c>
      <c r="E42" s="118">
        <f>SUM(B42:D42)</f>
        <v>0</v>
      </c>
    </row>
    <row r="43" spans="1:5" x14ac:dyDescent="0.25">
      <c r="A43" t="s">
        <v>86</v>
      </c>
      <c r="B43" s="133"/>
      <c r="C43" s="133"/>
      <c r="D43" s="133"/>
      <c r="E43" s="118">
        <f>SUM(B43:D43)</f>
        <v>0</v>
      </c>
    </row>
    <row r="44" spans="1:5" x14ac:dyDescent="0.25">
      <c r="A44" t="s">
        <v>87</v>
      </c>
      <c r="B44" s="119">
        <f>IFERROR(B43/B42,0)</f>
        <v>0</v>
      </c>
      <c r="C44" s="119">
        <f>IFERROR(C43/C42,0)</f>
        <v>0</v>
      </c>
      <c r="D44" s="119">
        <f>IFERROR(D43/D42,0)</f>
        <v>0</v>
      </c>
      <c r="E44" s="119">
        <f>IFERROR(E43/E42,0)</f>
        <v>0</v>
      </c>
    </row>
    <row r="45" spans="1:5" x14ac:dyDescent="0.25">
      <c r="C45" s="158"/>
      <c r="D45" s="158"/>
    </row>
    <row r="46" spans="1:5" x14ac:dyDescent="0.25">
      <c r="A46" s="161" t="s">
        <v>100</v>
      </c>
      <c r="C46" s="158"/>
      <c r="D46" s="158"/>
    </row>
    <row r="47" spans="1:5" x14ac:dyDescent="0.25">
      <c r="A47" s="162" t="s">
        <v>90</v>
      </c>
      <c r="B47" s="134"/>
      <c r="C47" s="134"/>
      <c r="D47" s="134"/>
      <c r="E47" s="119">
        <f>IFERROR(E49/E40,0)</f>
        <v>0</v>
      </c>
    </row>
    <row r="48" spans="1:5" x14ac:dyDescent="0.25">
      <c r="A48" s="162" t="s">
        <v>93</v>
      </c>
      <c r="B48" s="119">
        <f>IFERROR(B49/B$3,0)</f>
        <v>0</v>
      </c>
      <c r="C48" s="119">
        <f>IFERROR(C49/C$3,0)</f>
        <v>0</v>
      </c>
      <c r="D48" s="119">
        <f>IFERROR(D49/D$3,0)</f>
        <v>0</v>
      </c>
      <c r="E48" s="119">
        <f>IFERROR(E49/E$3,0)</f>
        <v>0</v>
      </c>
    </row>
    <row r="49" spans="1:5" x14ac:dyDescent="0.25">
      <c r="A49" s="162" t="s">
        <v>91</v>
      </c>
      <c r="B49" s="163">
        <f>B47*B40</f>
        <v>0</v>
      </c>
      <c r="C49" s="163">
        <f>C47*C40</f>
        <v>0</v>
      </c>
      <c r="D49" s="163">
        <f>D47*D40</f>
        <v>0</v>
      </c>
      <c r="E49" s="163">
        <f>SUM(B49:D49)</f>
        <v>0</v>
      </c>
    </row>
    <row r="50" spans="1:5" x14ac:dyDescent="0.25">
      <c r="A50" t="s">
        <v>82</v>
      </c>
      <c r="B50" s="133"/>
      <c r="C50" s="133"/>
      <c r="D50" s="133"/>
      <c r="E50" s="118">
        <f>IFERROR(E51/E49,0)</f>
        <v>0</v>
      </c>
    </row>
    <row r="51" spans="1:5" x14ac:dyDescent="0.25">
      <c r="A51" t="s">
        <v>84</v>
      </c>
      <c r="B51" s="118">
        <f>B50*B49</f>
        <v>0</v>
      </c>
      <c r="C51" s="118">
        <f>C50*C49</f>
        <v>0</v>
      </c>
      <c r="D51" s="118">
        <f>D50*D49</f>
        <v>0</v>
      </c>
      <c r="E51" s="118">
        <f>SUM(B51:D51)</f>
        <v>0</v>
      </c>
    </row>
    <row r="52" spans="1:5" x14ac:dyDescent="0.25">
      <c r="A52" t="s">
        <v>86</v>
      </c>
      <c r="B52" s="133"/>
      <c r="C52" s="133"/>
      <c r="D52" s="133"/>
      <c r="E52" s="118">
        <f>SUM(B52:D52)</f>
        <v>0</v>
      </c>
    </row>
    <row r="53" spans="1:5" x14ac:dyDescent="0.25">
      <c r="A53" t="s">
        <v>87</v>
      </c>
      <c r="B53" s="119">
        <f>IFERROR(B52/B51,0)</f>
        <v>0</v>
      </c>
      <c r="C53" s="119">
        <f>IFERROR(C52/C51,0)</f>
        <v>0</v>
      </c>
      <c r="D53" s="119">
        <f>IFERROR(D52/D51,0)</f>
        <v>0</v>
      </c>
      <c r="E53" s="119">
        <f>IFERROR(E52/E51,0)</f>
        <v>0</v>
      </c>
    </row>
    <row r="54" spans="1:5" x14ac:dyDescent="0.25">
      <c r="C54" s="158"/>
      <c r="D54" s="158"/>
    </row>
    <row r="55" spans="1:5" x14ac:dyDescent="0.25">
      <c r="A55" s="161" t="s">
        <v>94</v>
      </c>
      <c r="C55" s="158"/>
      <c r="D55" s="158"/>
    </row>
    <row r="56" spans="1:5" x14ac:dyDescent="0.25">
      <c r="A56" t="s">
        <v>84</v>
      </c>
      <c r="B56" s="118">
        <f t="shared" ref="B56:D57" si="0">B24+B15+B7+B33+B42+B51</f>
        <v>0</v>
      </c>
      <c r="C56" s="118">
        <f t="shared" si="0"/>
        <v>0</v>
      </c>
      <c r="D56" s="118">
        <f t="shared" si="0"/>
        <v>0</v>
      </c>
      <c r="E56" s="118">
        <f>SUM(B56:D56)</f>
        <v>0</v>
      </c>
    </row>
    <row r="57" spans="1:5" x14ac:dyDescent="0.25">
      <c r="A57" t="s">
        <v>95</v>
      </c>
      <c r="B57" s="118">
        <f t="shared" si="0"/>
        <v>0</v>
      </c>
      <c r="C57" s="118">
        <f t="shared" si="0"/>
        <v>0</v>
      </c>
      <c r="D57" s="118">
        <f t="shared" si="0"/>
        <v>0</v>
      </c>
      <c r="E57" s="118">
        <f>SUM(B57:D57)</f>
        <v>0</v>
      </c>
    </row>
    <row r="58" spans="1:5" x14ac:dyDescent="0.25">
      <c r="A58" t="s">
        <v>96</v>
      </c>
      <c r="B58" s="118">
        <f>B56-B57</f>
        <v>0</v>
      </c>
      <c r="C58" s="118">
        <f>C56-C57</f>
        <v>0</v>
      </c>
      <c r="D58" s="118">
        <f>D56-D57</f>
        <v>0</v>
      </c>
      <c r="E58" s="118">
        <f>SUM(B58:D58)</f>
        <v>0</v>
      </c>
    </row>
    <row r="59" spans="1:5" x14ac:dyDescent="0.25">
      <c r="A59" t="s">
        <v>97</v>
      </c>
      <c r="B59" s="174">
        <f>IFERROR(B58/B57,0)</f>
        <v>0</v>
      </c>
      <c r="C59" s="171">
        <f>IFERROR(C58/C57,0)</f>
        <v>0</v>
      </c>
      <c r="D59" s="171">
        <f>IFERROR(D58/D57,0)</f>
        <v>0</v>
      </c>
      <c r="E59" s="174">
        <f>IFERROR(E58/E57,0)</f>
        <v>0</v>
      </c>
    </row>
    <row r="60" spans="1:5" x14ac:dyDescent="0.25"/>
  </sheetData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D2CA-D37B-4C2F-B712-F2219406C706}">
  <sheetPr>
    <pageSetUpPr autoPageBreaks="0"/>
  </sheetPr>
  <dimension ref="A1:S104"/>
  <sheetViews>
    <sheetView showGridLines="0" zoomScale="75" zoomScaleNormal="75" workbookViewId="0">
      <pane xSplit="1" topLeftCell="B1" activePane="topRight" state="frozen"/>
      <selection pane="topRight" activeCell="E38" sqref="E38"/>
    </sheetView>
  </sheetViews>
  <sheetFormatPr defaultColWidth="0" defaultRowHeight="15" zeroHeight="1" x14ac:dyDescent="0.25"/>
  <cols>
    <col min="1" max="1" width="64.7109375" customWidth="1"/>
    <col min="2" max="11" width="19.28515625" customWidth="1"/>
    <col min="12" max="12" width="3.140625" customWidth="1"/>
    <col min="13" max="13" width="13" hidden="1" customWidth="1"/>
    <col min="14" max="14" width="12.42578125" hidden="1" customWidth="1"/>
    <col min="15" max="16" width="14.28515625" hidden="1" customWidth="1"/>
    <col min="17" max="17" width="13.28515625" hidden="1" customWidth="1"/>
    <col min="18" max="19" width="0" hidden="1" customWidth="1"/>
    <col min="20" max="16384" width="9.140625" hidden="1"/>
  </cols>
  <sheetData>
    <row r="1" spans="1:16" ht="18.75" x14ac:dyDescent="0.3">
      <c r="A1" s="156" t="s">
        <v>74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6" x14ac:dyDescent="0.25">
      <c r="A2" s="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6" x14ac:dyDescent="0.25">
      <c r="A3" s="33" t="s">
        <v>0</v>
      </c>
      <c r="B3" s="187" t="s">
        <v>1</v>
      </c>
      <c r="C3" s="188"/>
      <c r="D3" s="11"/>
      <c r="E3" s="11"/>
      <c r="F3" s="11"/>
      <c r="G3" s="11"/>
      <c r="H3" s="11"/>
      <c r="I3" s="11"/>
      <c r="J3" s="11"/>
      <c r="K3" s="11"/>
      <c r="L3" s="11"/>
    </row>
    <row r="4" spans="1:16" x14ac:dyDescent="0.25">
      <c r="A4" s="33"/>
      <c r="B4" s="189" t="s">
        <v>2</v>
      </c>
      <c r="C4" s="190"/>
      <c r="D4" s="11"/>
      <c r="E4" s="11"/>
      <c r="F4" s="11"/>
      <c r="G4" s="11"/>
      <c r="H4" s="11"/>
      <c r="I4" s="11"/>
      <c r="J4" s="11"/>
      <c r="K4" s="11"/>
      <c r="L4" s="11"/>
    </row>
    <row r="5" spans="1:16" x14ac:dyDescent="0.25">
      <c r="A5" s="11"/>
      <c r="B5" s="191" t="s">
        <v>3</v>
      </c>
      <c r="C5" s="192"/>
      <c r="D5" s="11"/>
      <c r="E5" s="11"/>
      <c r="F5" s="11"/>
      <c r="G5" s="11"/>
      <c r="H5" s="11"/>
      <c r="I5" s="11"/>
      <c r="J5" s="11"/>
      <c r="K5" s="11"/>
      <c r="L5" s="11"/>
    </row>
    <row r="6" spans="1:16" s="11" customFormat="1" x14ac:dyDescent="0.25">
      <c r="A6" s="21"/>
    </row>
    <row r="7" spans="1:16" x14ac:dyDescent="0.25">
      <c r="A7" s="51" t="s">
        <v>72</v>
      </c>
      <c r="B7" s="101">
        <f>'Leverage Calculations'!D13-'Leverage Calculations'!D22</f>
        <v>0</v>
      </c>
    </row>
    <row r="8" spans="1:16" x14ac:dyDescent="0.25">
      <c r="A8" s="51" t="s">
        <v>45</v>
      </c>
      <c r="B8" s="101">
        <f>B19+B30+B41+B52+B63+B74+B85+B96</f>
        <v>0</v>
      </c>
    </row>
    <row r="9" spans="1:16" x14ac:dyDescent="0.25">
      <c r="A9" s="51"/>
    </row>
    <row r="10" spans="1:16" s="6" customFormat="1" x14ac:dyDescent="0.25">
      <c r="A10" s="52" t="s">
        <v>46</v>
      </c>
      <c r="B10" s="53">
        <v>2022</v>
      </c>
      <c r="C10" s="54">
        <v>2023</v>
      </c>
      <c r="D10" s="54">
        <v>2024</v>
      </c>
      <c r="E10" s="54">
        <v>2025</v>
      </c>
      <c r="F10" s="54">
        <v>2026</v>
      </c>
      <c r="G10" s="54">
        <v>2027</v>
      </c>
      <c r="H10" s="54">
        <v>2028</v>
      </c>
      <c r="I10" s="54">
        <v>2029</v>
      </c>
      <c r="J10" s="54">
        <v>2030</v>
      </c>
      <c r="K10" s="55">
        <f>J10+1</f>
        <v>2031</v>
      </c>
    </row>
    <row r="11" spans="1:16" s="6" customFormat="1" x14ac:dyDescent="0.25">
      <c r="A11" s="80" t="s">
        <v>47</v>
      </c>
      <c r="B11" s="84">
        <f>B22+B33+B44+B55+B66+B77+B88+B99</f>
        <v>0</v>
      </c>
      <c r="C11" s="84">
        <f>C22+C33+C44+C55+C66+C77+C88+C99</f>
        <v>0</v>
      </c>
      <c r="D11" s="84">
        <f>D22+D33+D44+D55+D66+D77+D88+D99</f>
        <v>0</v>
      </c>
      <c r="E11" s="84">
        <f t="shared" ref="E11:K11" si="0">E22+E33+E44+E55+E66+E77+E88+E99</f>
        <v>0</v>
      </c>
      <c r="F11" s="84">
        <f t="shared" si="0"/>
        <v>0</v>
      </c>
      <c r="G11" s="84">
        <f t="shared" si="0"/>
        <v>0</v>
      </c>
      <c r="H11" s="84">
        <f t="shared" si="0"/>
        <v>0</v>
      </c>
      <c r="I11" s="84">
        <f t="shared" si="0"/>
        <v>0</v>
      </c>
      <c r="J11" s="84">
        <f t="shared" si="0"/>
        <v>0</v>
      </c>
      <c r="K11" s="84">
        <f t="shared" si="0"/>
        <v>0</v>
      </c>
    </row>
    <row r="12" spans="1:16" s="6" customFormat="1" x14ac:dyDescent="0.25">
      <c r="A12" s="80" t="s">
        <v>48</v>
      </c>
      <c r="B12" s="81">
        <f>B24+B35+B46+B57+B68+B79+B90+B101</f>
        <v>0</v>
      </c>
      <c r="C12" s="81">
        <f t="shared" ref="C12:K12" si="1">C24+C35+C46+C57+C68+C79+C90+C101</f>
        <v>0</v>
      </c>
      <c r="D12" s="81">
        <f t="shared" si="1"/>
        <v>0</v>
      </c>
      <c r="E12" s="81">
        <f t="shared" si="1"/>
        <v>0</v>
      </c>
      <c r="F12" s="81">
        <f t="shared" si="1"/>
        <v>0</v>
      </c>
      <c r="G12" s="81">
        <f t="shared" si="1"/>
        <v>0</v>
      </c>
      <c r="H12" s="81">
        <f t="shared" si="1"/>
        <v>0</v>
      </c>
      <c r="I12" s="81">
        <f t="shared" si="1"/>
        <v>0</v>
      </c>
      <c r="J12" s="81">
        <f t="shared" si="1"/>
        <v>0</v>
      </c>
      <c r="K12" s="81">
        <f t="shared" si="1"/>
        <v>0</v>
      </c>
    </row>
    <row r="13" spans="1:16" s="6" customFormat="1" x14ac:dyDescent="0.25">
      <c r="A13" s="80" t="s">
        <v>49</v>
      </c>
      <c r="B13" s="82">
        <f>B23+B34+B45+B56+B67+B78+B89+B100</f>
        <v>0</v>
      </c>
      <c r="C13" s="82">
        <f t="shared" ref="C13:K13" si="2">C23+C34+C45+C56+C67+C78+C89+C100</f>
        <v>0</v>
      </c>
      <c r="D13" s="82">
        <f t="shared" si="2"/>
        <v>0</v>
      </c>
      <c r="E13" s="82">
        <f t="shared" si="2"/>
        <v>0</v>
      </c>
      <c r="F13" s="82">
        <f t="shared" si="2"/>
        <v>0</v>
      </c>
      <c r="G13" s="82">
        <f t="shared" si="2"/>
        <v>0</v>
      </c>
      <c r="H13" s="82">
        <f t="shared" si="2"/>
        <v>0</v>
      </c>
      <c r="I13" s="82">
        <f t="shared" si="2"/>
        <v>0</v>
      </c>
      <c r="J13" s="82">
        <f t="shared" si="2"/>
        <v>0</v>
      </c>
      <c r="K13" s="82">
        <f t="shared" si="2"/>
        <v>0</v>
      </c>
    </row>
    <row r="14" spans="1:16" s="6" customFormat="1" x14ac:dyDescent="0.25">
      <c r="A14" s="83" t="s">
        <v>50</v>
      </c>
      <c r="B14" s="85">
        <f>B25+B36+B47+B58+B69+B80+B91+B102</f>
        <v>0</v>
      </c>
      <c r="C14" s="85">
        <f t="shared" ref="C14:K14" si="3">C25+C36+C47+C58+C69+C80+C91+C102</f>
        <v>0</v>
      </c>
      <c r="D14" s="85">
        <f t="shared" si="3"/>
        <v>0</v>
      </c>
      <c r="E14" s="85">
        <f t="shared" si="3"/>
        <v>0</v>
      </c>
      <c r="F14" s="85">
        <f t="shared" si="3"/>
        <v>0</v>
      </c>
      <c r="G14" s="85">
        <f t="shared" si="3"/>
        <v>0</v>
      </c>
      <c r="H14" s="85">
        <f t="shared" si="3"/>
        <v>0</v>
      </c>
      <c r="I14" s="85">
        <f t="shared" si="3"/>
        <v>0</v>
      </c>
      <c r="J14" s="85">
        <f t="shared" si="3"/>
        <v>0</v>
      </c>
      <c r="K14" s="85">
        <f t="shared" si="3"/>
        <v>0</v>
      </c>
    </row>
    <row r="15" spans="1:16" s="6" customFormat="1" x14ac:dyDescent="0.25">
      <c r="A15" s="1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6" s="10" customFormat="1" x14ac:dyDescent="0.25">
      <c r="A16" s="56" t="s">
        <v>70</v>
      </c>
      <c r="B16" s="109"/>
      <c r="C16" s="63"/>
      <c r="D16" s="63"/>
      <c r="E16" s="63"/>
      <c r="F16" s="63"/>
      <c r="G16" s="63"/>
      <c r="H16" s="63"/>
      <c r="I16" s="63"/>
      <c r="J16" s="63"/>
      <c r="K16" s="63"/>
      <c r="L16"/>
      <c r="M16" s="63"/>
      <c r="N16" s="63"/>
      <c r="O16" s="63"/>
      <c r="P16" s="63"/>
    </row>
    <row r="17" spans="1:16" s="10" customFormat="1" x14ac:dyDescent="0.25">
      <c r="A17" s="57" t="s">
        <v>61</v>
      </c>
      <c r="B17" s="125">
        <f>'Leverage Calculations'!D30</f>
        <v>0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63"/>
      <c r="N17" s="63"/>
      <c r="O17" s="63"/>
      <c r="P17" s="63"/>
    </row>
    <row r="18" spans="1:16" s="11" customFormat="1" x14ac:dyDescent="0.25">
      <c r="A18" s="57" t="s">
        <v>73</v>
      </c>
      <c r="B18" s="155">
        <f>'Leverage Calculations'!D34</f>
        <v>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x14ac:dyDescent="0.25">
      <c r="A19" s="57" t="s">
        <v>51</v>
      </c>
      <c r="B19" s="102">
        <f>K25</f>
        <v>0</v>
      </c>
      <c r="C19" s="48"/>
      <c r="D19" s="48"/>
      <c r="E19" s="48"/>
      <c r="F19" s="48"/>
      <c r="G19" s="64"/>
      <c r="H19" s="48"/>
      <c r="I19" s="48"/>
      <c r="J19" s="48"/>
      <c r="K19" s="48"/>
      <c r="L19" s="48"/>
      <c r="M19" s="48"/>
      <c r="N19" s="48"/>
      <c r="O19" s="48"/>
      <c r="P19" s="48"/>
    </row>
    <row r="20" spans="1:16" x14ac:dyDescent="0.25">
      <c r="A20" s="48"/>
      <c r="B20" s="48"/>
      <c r="C20" s="48"/>
      <c r="D20" s="65"/>
      <c r="E20" s="66"/>
      <c r="F20" s="48"/>
      <c r="G20" s="48"/>
      <c r="H20" s="48"/>
      <c r="I20" s="67"/>
      <c r="J20" s="68"/>
      <c r="K20" s="69"/>
      <c r="L20" s="69"/>
      <c r="M20" s="70"/>
      <c r="N20" s="48"/>
      <c r="O20" s="48"/>
      <c r="P20" s="48"/>
    </row>
    <row r="21" spans="1:16" x14ac:dyDescent="0.25">
      <c r="A21" s="58" t="s">
        <v>71</v>
      </c>
      <c r="B21" s="59">
        <v>2022</v>
      </c>
      <c r="C21" s="60">
        <v>2023</v>
      </c>
      <c r="D21" s="60">
        <v>2024</v>
      </c>
      <c r="E21" s="60">
        <v>2025</v>
      </c>
      <c r="F21" s="60">
        <v>2026</v>
      </c>
      <c r="G21" s="60">
        <v>2027</v>
      </c>
      <c r="H21" s="60">
        <v>2028</v>
      </c>
      <c r="I21" s="60">
        <v>2029</v>
      </c>
      <c r="J21" s="60">
        <v>2030</v>
      </c>
      <c r="K21" s="61">
        <f>J21+1</f>
        <v>2031</v>
      </c>
    </row>
    <row r="22" spans="1:16" x14ac:dyDescent="0.25">
      <c r="A22" s="86" t="s">
        <v>52</v>
      </c>
      <c r="B22" s="139"/>
      <c r="C22" s="140"/>
      <c r="D22" s="140"/>
      <c r="E22" s="140"/>
      <c r="F22" s="140"/>
      <c r="G22" s="140"/>
      <c r="H22" s="140"/>
      <c r="I22" s="140"/>
      <c r="J22" s="140"/>
      <c r="K22" s="141"/>
    </row>
    <row r="23" spans="1:16" x14ac:dyDescent="0.25">
      <c r="A23" s="86" t="s">
        <v>53</v>
      </c>
      <c r="B23" s="142"/>
      <c r="C23" s="143"/>
      <c r="D23" s="143"/>
      <c r="E23" s="143"/>
      <c r="F23" s="143"/>
      <c r="G23" s="143"/>
      <c r="H23" s="143"/>
      <c r="I23" s="143"/>
      <c r="J23" s="143"/>
      <c r="K23" s="144"/>
    </row>
    <row r="24" spans="1:16" x14ac:dyDescent="0.25">
      <c r="A24" s="87" t="s">
        <v>54</v>
      </c>
      <c r="B24" s="71">
        <f>B22</f>
        <v>0</v>
      </c>
      <c r="C24" s="72">
        <f t="shared" ref="C24:K24" si="4">C22+B24</f>
        <v>0</v>
      </c>
      <c r="D24" s="72">
        <f t="shared" si="4"/>
        <v>0</v>
      </c>
      <c r="E24" s="72">
        <f t="shared" si="4"/>
        <v>0</v>
      </c>
      <c r="F24" s="72">
        <f t="shared" si="4"/>
        <v>0</v>
      </c>
      <c r="G24" s="72">
        <f t="shared" si="4"/>
        <v>0</v>
      </c>
      <c r="H24" s="72">
        <f t="shared" si="4"/>
        <v>0</v>
      </c>
      <c r="I24" s="72">
        <f t="shared" si="4"/>
        <v>0</v>
      </c>
      <c r="J24" s="72">
        <f t="shared" si="4"/>
        <v>0</v>
      </c>
      <c r="K24" s="88">
        <f t="shared" si="4"/>
        <v>0</v>
      </c>
    </row>
    <row r="25" spans="1:16" x14ac:dyDescent="0.25">
      <c r="A25" s="89" t="s">
        <v>55</v>
      </c>
      <c r="B25" s="90">
        <f>B23</f>
        <v>0</v>
      </c>
      <c r="C25" s="91">
        <f>C23+B25</f>
        <v>0</v>
      </c>
      <c r="D25" s="91">
        <f t="shared" ref="D25:J25" si="5">C25+D23</f>
        <v>0</v>
      </c>
      <c r="E25" s="91">
        <f t="shared" si="5"/>
        <v>0</v>
      </c>
      <c r="F25" s="91">
        <f t="shared" si="5"/>
        <v>0</v>
      </c>
      <c r="G25" s="91">
        <f t="shared" si="5"/>
        <v>0</v>
      </c>
      <c r="H25" s="91">
        <f t="shared" si="5"/>
        <v>0</v>
      </c>
      <c r="I25" s="91">
        <f t="shared" si="5"/>
        <v>0</v>
      </c>
      <c r="J25" s="91">
        <f t="shared" si="5"/>
        <v>0</v>
      </c>
      <c r="K25" s="92">
        <f>K23+J25</f>
        <v>0</v>
      </c>
      <c r="L25" s="73"/>
    </row>
    <row r="26" spans="1:16" s="11" customFormat="1" x14ac:dyDescent="0.25">
      <c r="A26" s="112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4"/>
    </row>
    <row r="27" spans="1:16" s="10" customFormat="1" x14ac:dyDescent="0.25">
      <c r="A27" s="56" t="s">
        <v>70</v>
      </c>
      <c r="B27" s="109"/>
      <c r="C27" s="63"/>
      <c r="D27" s="63"/>
      <c r="E27" s="63"/>
      <c r="F27" s="63"/>
      <c r="G27" s="63"/>
      <c r="H27" s="63"/>
      <c r="I27" s="63"/>
      <c r="J27" s="63"/>
      <c r="K27" s="63"/>
      <c r="L27" s="114"/>
      <c r="M27" s="63"/>
      <c r="N27" s="63"/>
      <c r="O27" s="63"/>
      <c r="P27" s="63"/>
    </row>
    <row r="28" spans="1:16" s="10" customFormat="1" x14ac:dyDescent="0.25">
      <c r="A28" s="57" t="s">
        <v>61</v>
      </c>
      <c r="B28" s="125">
        <f>'Leverage Calculations'!D40</f>
        <v>0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63"/>
      <c r="N28" s="63"/>
      <c r="O28" s="63"/>
      <c r="P28" s="63"/>
    </row>
    <row r="29" spans="1:16" s="11" customFormat="1" x14ac:dyDescent="0.25">
      <c r="A29" s="57" t="s">
        <v>73</v>
      </c>
      <c r="B29" s="155">
        <f>'Leverage Calculations'!D44</f>
        <v>0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x14ac:dyDescent="0.25">
      <c r="A30" s="57" t="s">
        <v>51</v>
      </c>
      <c r="B30" s="102">
        <f>K36</f>
        <v>0</v>
      </c>
      <c r="C30" s="48"/>
      <c r="D30" s="48"/>
      <c r="E30" s="48"/>
      <c r="F30" s="48"/>
      <c r="G30" s="64"/>
      <c r="H30" s="48"/>
      <c r="I30" s="48"/>
      <c r="J30" s="48"/>
      <c r="K30" s="48"/>
      <c r="L30" s="48"/>
      <c r="M30" s="48"/>
      <c r="N30" s="48"/>
      <c r="O30" s="48"/>
      <c r="P30" s="48"/>
    </row>
    <row r="31" spans="1:16" x14ac:dyDescent="0.25">
      <c r="A31" s="48"/>
      <c r="B31" s="48"/>
      <c r="C31" s="48"/>
      <c r="D31" s="65"/>
      <c r="E31" s="66"/>
      <c r="F31" s="48"/>
      <c r="G31" s="48"/>
      <c r="H31" s="48"/>
      <c r="I31" s="67"/>
      <c r="J31" s="68"/>
      <c r="K31" s="69"/>
      <c r="L31" s="69"/>
      <c r="M31" s="70"/>
      <c r="N31" s="48"/>
      <c r="O31" s="48"/>
      <c r="P31" s="48"/>
    </row>
    <row r="32" spans="1:16" x14ac:dyDescent="0.25">
      <c r="A32" s="58" t="s">
        <v>71</v>
      </c>
      <c r="B32" s="59">
        <v>2022</v>
      </c>
      <c r="C32" s="60">
        <v>2023</v>
      </c>
      <c r="D32" s="60">
        <v>2024</v>
      </c>
      <c r="E32" s="60">
        <v>2025</v>
      </c>
      <c r="F32" s="60">
        <v>2026</v>
      </c>
      <c r="G32" s="60">
        <v>2027</v>
      </c>
      <c r="H32" s="60">
        <v>2028</v>
      </c>
      <c r="I32" s="60">
        <v>2029</v>
      </c>
      <c r="J32" s="60">
        <v>2030</v>
      </c>
      <c r="K32" s="61">
        <f>J32+1</f>
        <v>2031</v>
      </c>
    </row>
    <row r="33" spans="1:16" x14ac:dyDescent="0.25">
      <c r="A33" s="86" t="s">
        <v>52</v>
      </c>
      <c r="B33" s="139"/>
      <c r="C33" s="140"/>
      <c r="D33" s="140"/>
      <c r="E33" s="140"/>
      <c r="F33" s="140"/>
      <c r="G33" s="140"/>
      <c r="H33" s="140"/>
      <c r="I33" s="140"/>
      <c r="J33" s="140"/>
      <c r="K33" s="141"/>
    </row>
    <row r="34" spans="1:16" x14ac:dyDescent="0.25">
      <c r="A34" s="86" t="s">
        <v>53</v>
      </c>
      <c r="B34" s="142"/>
      <c r="C34" s="143"/>
      <c r="D34" s="143"/>
      <c r="E34" s="143"/>
      <c r="F34" s="143"/>
      <c r="G34" s="143"/>
      <c r="H34" s="143"/>
      <c r="I34" s="143"/>
      <c r="J34" s="143"/>
      <c r="K34" s="144"/>
    </row>
    <row r="35" spans="1:16" x14ac:dyDescent="0.25">
      <c r="A35" s="87" t="s">
        <v>54</v>
      </c>
      <c r="B35" s="71">
        <f>B33</f>
        <v>0</v>
      </c>
      <c r="C35" s="72">
        <f t="shared" ref="C35" si="6">C33+B35</f>
        <v>0</v>
      </c>
      <c r="D35" s="72">
        <f t="shared" ref="D35" si="7">D33+C35</f>
        <v>0</v>
      </c>
      <c r="E35" s="72">
        <f t="shared" ref="E35" si="8">E33+D35</f>
        <v>0</v>
      </c>
      <c r="F35" s="72">
        <f t="shared" ref="F35" si="9">F33+E35</f>
        <v>0</v>
      </c>
      <c r="G35" s="72">
        <f t="shared" ref="G35" si="10">G33+F35</f>
        <v>0</v>
      </c>
      <c r="H35" s="72">
        <f t="shared" ref="H35" si="11">H33+G35</f>
        <v>0</v>
      </c>
      <c r="I35" s="72">
        <f t="shared" ref="I35" si="12">I33+H35</f>
        <v>0</v>
      </c>
      <c r="J35" s="72">
        <f t="shared" ref="J35" si="13">J33+I35</f>
        <v>0</v>
      </c>
      <c r="K35" s="88">
        <f t="shared" ref="K35" si="14">K33+J35</f>
        <v>0</v>
      </c>
    </row>
    <row r="36" spans="1:16" x14ac:dyDescent="0.25">
      <c r="A36" s="89" t="s">
        <v>55</v>
      </c>
      <c r="B36" s="90">
        <f>B34</f>
        <v>0</v>
      </c>
      <c r="C36" s="91">
        <f>C34+B36</f>
        <v>0</v>
      </c>
      <c r="D36" s="91">
        <f t="shared" ref="D36" si="15">C36+D34</f>
        <v>0</v>
      </c>
      <c r="E36" s="91">
        <f t="shared" ref="E36" si="16">D36+E34</f>
        <v>0</v>
      </c>
      <c r="F36" s="91">
        <f t="shared" ref="F36" si="17">E36+F34</f>
        <v>0</v>
      </c>
      <c r="G36" s="91">
        <f t="shared" ref="G36" si="18">F36+G34</f>
        <v>0</v>
      </c>
      <c r="H36" s="91">
        <f t="shared" ref="H36" si="19">G36+H34</f>
        <v>0</v>
      </c>
      <c r="I36" s="91">
        <f t="shared" ref="I36" si="20">H36+I34</f>
        <v>0</v>
      </c>
      <c r="J36" s="91">
        <f t="shared" ref="J36" si="21">I36+J34</f>
        <v>0</v>
      </c>
      <c r="K36" s="92">
        <f>K34+J36</f>
        <v>0</v>
      </c>
      <c r="L36" s="73"/>
    </row>
    <row r="37" spans="1:16" s="11" customFormat="1" x14ac:dyDescent="0.25">
      <c r="A37" s="112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4"/>
    </row>
    <row r="38" spans="1:16" s="10" customFormat="1" x14ac:dyDescent="0.25">
      <c r="A38" s="56" t="s">
        <v>67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114"/>
      <c r="M38" s="63"/>
      <c r="N38" s="63"/>
      <c r="O38" s="63"/>
      <c r="P38" s="63"/>
    </row>
    <row r="39" spans="1:16" s="11" customFormat="1" x14ac:dyDescent="0.25">
      <c r="A39" s="57" t="s">
        <v>61</v>
      </c>
      <c r="B39" s="125">
        <f>'Leverage Calculations'!D50</f>
        <v>0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s="11" customFormat="1" x14ac:dyDescent="0.25">
      <c r="A40" s="57" t="s">
        <v>73</v>
      </c>
      <c r="B40" s="155">
        <f>'Leverage Calculations'!D54</f>
        <v>0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x14ac:dyDescent="0.25">
      <c r="A41" s="57" t="s">
        <v>51</v>
      </c>
      <c r="B41" s="102">
        <f>K47</f>
        <v>0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</row>
    <row r="42" spans="1:16" x14ac:dyDescent="0.25">
      <c r="A42" s="48"/>
      <c r="B42" s="48"/>
      <c r="C42" s="48"/>
      <c r="D42" s="74"/>
      <c r="E42" s="66"/>
      <c r="F42" s="48"/>
      <c r="G42" s="48"/>
      <c r="H42" s="48"/>
      <c r="I42" s="65"/>
      <c r="J42" s="5"/>
      <c r="K42" s="7"/>
      <c r="L42" s="6"/>
      <c r="M42" s="48"/>
      <c r="N42" s="48"/>
      <c r="O42" s="48"/>
    </row>
    <row r="43" spans="1:16" x14ac:dyDescent="0.25">
      <c r="A43" s="35" t="s">
        <v>68</v>
      </c>
      <c r="B43" s="60">
        <v>2022</v>
      </c>
      <c r="C43" s="60">
        <v>2023</v>
      </c>
      <c r="D43" s="60">
        <v>2024</v>
      </c>
      <c r="E43" s="60">
        <v>2025</v>
      </c>
      <c r="F43" s="60">
        <v>2026</v>
      </c>
      <c r="G43" s="60">
        <v>2027</v>
      </c>
      <c r="H43" s="60">
        <v>2028</v>
      </c>
      <c r="I43" s="60">
        <v>2029</v>
      </c>
      <c r="J43" s="60">
        <v>2030</v>
      </c>
      <c r="K43" s="61">
        <f>J43+1</f>
        <v>2031</v>
      </c>
    </row>
    <row r="44" spans="1:16" x14ac:dyDescent="0.25">
      <c r="A44" s="93" t="s">
        <v>56</v>
      </c>
      <c r="B44" s="145"/>
      <c r="C44" s="145"/>
      <c r="D44" s="145"/>
      <c r="E44" s="145"/>
      <c r="F44" s="145"/>
      <c r="G44" s="145"/>
      <c r="H44" s="145"/>
      <c r="I44" s="145"/>
      <c r="J44" s="145"/>
      <c r="K44" s="146"/>
    </row>
    <row r="45" spans="1:16" x14ac:dyDescent="0.25">
      <c r="A45" s="45" t="s">
        <v>16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48"/>
      <c r="L45" s="75"/>
    </row>
    <row r="46" spans="1:16" x14ac:dyDescent="0.25">
      <c r="A46" s="86" t="s">
        <v>54</v>
      </c>
      <c r="B46" s="76">
        <f>B44</f>
        <v>0</v>
      </c>
      <c r="C46" s="94">
        <f>SUM($B44:C44)</f>
        <v>0</v>
      </c>
      <c r="D46" s="94">
        <f>SUM($B44:D44)</f>
        <v>0</v>
      </c>
      <c r="E46" s="94">
        <f>SUM($B44:E44)</f>
        <v>0</v>
      </c>
      <c r="F46" s="94">
        <f>SUM($B44:F44)</f>
        <v>0</v>
      </c>
      <c r="G46" s="94">
        <f>SUM($B44:G44)</f>
        <v>0</v>
      </c>
      <c r="H46" s="94">
        <f>SUM($B44:H44)</f>
        <v>0</v>
      </c>
      <c r="I46" s="94">
        <f>SUM($B44:I44)</f>
        <v>0</v>
      </c>
      <c r="J46" s="94">
        <f>SUM($B44:J44)</f>
        <v>0</v>
      </c>
      <c r="K46" s="95">
        <f>SUM($B44:K44)</f>
        <v>0</v>
      </c>
    </row>
    <row r="47" spans="1:16" x14ac:dyDescent="0.25">
      <c r="A47" s="89" t="s">
        <v>55</v>
      </c>
      <c r="B47" s="96">
        <f>B45</f>
        <v>0</v>
      </c>
      <c r="C47" s="97">
        <f t="shared" ref="C47:K47" si="22">C45+B47</f>
        <v>0</v>
      </c>
      <c r="D47" s="97">
        <f t="shared" si="22"/>
        <v>0</v>
      </c>
      <c r="E47" s="97">
        <f t="shared" si="22"/>
        <v>0</v>
      </c>
      <c r="F47" s="97">
        <f t="shared" si="22"/>
        <v>0</v>
      </c>
      <c r="G47" s="97">
        <f t="shared" si="22"/>
        <v>0</v>
      </c>
      <c r="H47" s="97">
        <f t="shared" si="22"/>
        <v>0</v>
      </c>
      <c r="I47" s="97">
        <f t="shared" si="22"/>
        <v>0</v>
      </c>
      <c r="J47" s="97">
        <f t="shared" si="22"/>
        <v>0</v>
      </c>
      <c r="K47" s="98">
        <f t="shared" si="22"/>
        <v>0</v>
      </c>
      <c r="L47" s="77"/>
    </row>
    <row r="48" spans="1:16" s="11" customFormat="1" x14ac:dyDescent="0.25">
      <c r="A48" s="112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15"/>
    </row>
    <row r="49" spans="1:16" s="10" customFormat="1" x14ac:dyDescent="0.25">
      <c r="A49" s="56" t="s">
        <v>67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114"/>
      <c r="M49" s="63"/>
      <c r="N49" s="63"/>
      <c r="O49" s="63"/>
      <c r="P49" s="63"/>
    </row>
    <row r="50" spans="1:16" s="11" customFormat="1" x14ac:dyDescent="0.25">
      <c r="A50" s="57" t="s">
        <v>61</v>
      </c>
      <c r="B50" s="125">
        <f>'Leverage Calculations'!D62</f>
        <v>0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1:16" s="11" customFormat="1" x14ac:dyDescent="0.25">
      <c r="A51" s="57" t="s">
        <v>73</v>
      </c>
      <c r="B51" s="155">
        <f>'Leverage Calculations'!D66</f>
        <v>0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1:16" x14ac:dyDescent="0.25">
      <c r="A52" s="57" t="s">
        <v>51</v>
      </c>
      <c r="B52" s="102">
        <f>K58</f>
        <v>0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</row>
    <row r="53" spans="1:16" x14ac:dyDescent="0.25">
      <c r="A53" s="48"/>
      <c r="B53" s="48"/>
      <c r="C53" s="48"/>
      <c r="D53" s="74"/>
      <c r="E53" s="66"/>
      <c r="F53" s="48"/>
      <c r="G53" s="48"/>
      <c r="H53" s="48"/>
      <c r="I53" s="65"/>
      <c r="J53" s="5"/>
      <c r="K53" s="7"/>
      <c r="L53" s="6"/>
      <c r="M53" s="48"/>
      <c r="N53" s="48"/>
      <c r="O53" s="48"/>
    </row>
    <row r="54" spans="1:16" x14ac:dyDescent="0.25">
      <c r="A54" s="35" t="s">
        <v>68</v>
      </c>
      <c r="B54" s="60">
        <v>2022</v>
      </c>
      <c r="C54" s="60">
        <v>2023</v>
      </c>
      <c r="D54" s="60">
        <v>2024</v>
      </c>
      <c r="E54" s="60">
        <v>2025</v>
      </c>
      <c r="F54" s="60">
        <v>2026</v>
      </c>
      <c r="G54" s="60">
        <v>2027</v>
      </c>
      <c r="H54" s="60">
        <v>2028</v>
      </c>
      <c r="I54" s="60">
        <v>2029</v>
      </c>
      <c r="J54" s="60">
        <v>2030</v>
      </c>
      <c r="K54" s="61">
        <f>J54+1</f>
        <v>2031</v>
      </c>
    </row>
    <row r="55" spans="1:16" x14ac:dyDescent="0.25">
      <c r="A55" s="93" t="s">
        <v>56</v>
      </c>
      <c r="B55" s="145"/>
      <c r="C55" s="145"/>
      <c r="D55" s="145"/>
      <c r="E55" s="145"/>
      <c r="F55" s="145"/>
      <c r="G55" s="145"/>
      <c r="H55" s="145"/>
      <c r="I55" s="145"/>
      <c r="J55" s="145"/>
      <c r="K55" s="146"/>
    </row>
    <row r="56" spans="1:16" x14ac:dyDescent="0.25">
      <c r="A56" s="45" t="s">
        <v>16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8"/>
      <c r="L56" s="75"/>
    </row>
    <row r="57" spans="1:16" x14ac:dyDescent="0.25">
      <c r="A57" s="86" t="s">
        <v>54</v>
      </c>
      <c r="B57" s="76">
        <f>B55</f>
        <v>0</v>
      </c>
      <c r="C57" s="94">
        <f>SUM($B55:C55)</f>
        <v>0</v>
      </c>
      <c r="D57" s="94">
        <f>SUM($B55:D55)</f>
        <v>0</v>
      </c>
      <c r="E57" s="94">
        <f>SUM($B55:E55)</f>
        <v>0</v>
      </c>
      <c r="F57" s="94">
        <f>SUM($B55:F55)</f>
        <v>0</v>
      </c>
      <c r="G57" s="94">
        <f>SUM($B55:G55)</f>
        <v>0</v>
      </c>
      <c r="H57" s="94">
        <f>SUM($B55:H55)</f>
        <v>0</v>
      </c>
      <c r="I57" s="94">
        <f>SUM($B55:I55)</f>
        <v>0</v>
      </c>
      <c r="J57" s="94">
        <f>SUM($B55:J55)</f>
        <v>0</v>
      </c>
      <c r="K57" s="95">
        <f>SUM($B55:K55)</f>
        <v>0</v>
      </c>
    </row>
    <row r="58" spans="1:16" x14ac:dyDescent="0.25">
      <c r="A58" s="89" t="s">
        <v>55</v>
      </c>
      <c r="B58" s="96">
        <f>B56</f>
        <v>0</v>
      </c>
      <c r="C58" s="97">
        <f t="shared" ref="C58" si="23">C56+B58</f>
        <v>0</v>
      </c>
      <c r="D58" s="97">
        <f t="shared" ref="D58" si="24">D56+C58</f>
        <v>0</v>
      </c>
      <c r="E58" s="97">
        <f t="shared" ref="E58" si="25">E56+D58</f>
        <v>0</v>
      </c>
      <c r="F58" s="97">
        <f t="shared" ref="F58" si="26">F56+E58</f>
        <v>0</v>
      </c>
      <c r="G58" s="97">
        <f t="shared" ref="G58" si="27">G56+F58</f>
        <v>0</v>
      </c>
      <c r="H58" s="97">
        <f t="shared" ref="H58" si="28">H56+G58</f>
        <v>0</v>
      </c>
      <c r="I58" s="97">
        <f t="shared" ref="I58" si="29">I56+H58</f>
        <v>0</v>
      </c>
      <c r="J58" s="97">
        <f t="shared" ref="J58" si="30">J56+I58</f>
        <v>0</v>
      </c>
      <c r="K58" s="98">
        <f t="shared" ref="K58" si="31">K56+J58</f>
        <v>0</v>
      </c>
      <c r="L58" s="77"/>
    </row>
    <row r="59" spans="1:16" s="11" customFormat="1" x14ac:dyDescent="0.25">
      <c r="A59" s="112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15"/>
    </row>
    <row r="60" spans="1:16" s="10" customFormat="1" x14ac:dyDescent="0.25">
      <c r="A60" s="56" t="s">
        <v>66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114"/>
      <c r="M60" s="56"/>
      <c r="N60" s="56"/>
      <c r="O60" s="56"/>
      <c r="P60" s="56"/>
    </row>
    <row r="61" spans="1:16" s="11" customFormat="1" x14ac:dyDescent="0.25">
      <c r="A61" s="57" t="s">
        <v>61</v>
      </c>
      <c r="B61" s="154">
        <f>'Leverage Calculations'!D74</f>
        <v>0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 s="11" customFormat="1" x14ac:dyDescent="0.25">
      <c r="A62" s="57" t="s">
        <v>73</v>
      </c>
      <c r="B62" s="155">
        <f>'Leverage Calculations'!D78</f>
        <v>0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 x14ac:dyDescent="0.25">
      <c r="A63" s="57" t="s">
        <v>51</v>
      </c>
      <c r="B63" s="102">
        <f>K69</f>
        <v>0</v>
      </c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</row>
    <row r="64" spans="1:16" x14ac:dyDescent="0.25">
      <c r="A64" s="48"/>
      <c r="B64" s="48"/>
      <c r="C64" s="48"/>
      <c r="D64" s="65"/>
      <c r="E64" s="66"/>
      <c r="F64" s="48"/>
      <c r="G64" s="48"/>
      <c r="H64" s="48"/>
      <c r="I64" s="77"/>
      <c r="J64" s="65"/>
      <c r="K64" s="66"/>
      <c r="L64" s="48"/>
      <c r="M64" s="48"/>
      <c r="N64" s="48"/>
      <c r="O64" s="48"/>
      <c r="P64" s="48"/>
    </row>
    <row r="65" spans="1:16" x14ac:dyDescent="0.25">
      <c r="A65" s="58" t="s">
        <v>65</v>
      </c>
      <c r="B65" s="59">
        <v>2022</v>
      </c>
      <c r="C65" s="60">
        <v>2023</v>
      </c>
      <c r="D65" s="60">
        <v>2024</v>
      </c>
      <c r="E65" s="60">
        <v>2025</v>
      </c>
      <c r="F65" s="60">
        <v>2026</v>
      </c>
      <c r="G65" s="60">
        <v>2027</v>
      </c>
      <c r="H65" s="60">
        <v>2028</v>
      </c>
      <c r="I65" s="60">
        <v>2029</v>
      </c>
      <c r="J65" s="60">
        <v>2030</v>
      </c>
      <c r="K65" s="61">
        <f>J65+1</f>
        <v>2031</v>
      </c>
    </row>
    <row r="66" spans="1:16" x14ac:dyDescent="0.25">
      <c r="A66" s="87" t="s">
        <v>57</v>
      </c>
      <c r="B66" s="149"/>
      <c r="C66" s="150"/>
      <c r="D66" s="150"/>
      <c r="E66" s="150"/>
      <c r="F66" s="150"/>
      <c r="G66" s="150"/>
      <c r="H66" s="150"/>
      <c r="I66" s="150"/>
      <c r="J66" s="150"/>
      <c r="K66" s="151"/>
    </row>
    <row r="67" spans="1:16" x14ac:dyDescent="0.25">
      <c r="A67" s="45" t="s">
        <v>16</v>
      </c>
      <c r="B67" s="152"/>
      <c r="C67" s="147"/>
      <c r="D67" s="147"/>
      <c r="E67" s="147"/>
      <c r="F67" s="147"/>
      <c r="G67" s="147"/>
      <c r="H67" s="147"/>
      <c r="I67" s="147"/>
      <c r="J67" s="147"/>
      <c r="K67" s="148"/>
      <c r="L67" s="79"/>
    </row>
    <row r="68" spans="1:16" x14ac:dyDescent="0.25">
      <c r="A68" s="86" t="s">
        <v>54</v>
      </c>
      <c r="B68" s="62">
        <f>B66</f>
        <v>0</v>
      </c>
      <c r="C68" s="99">
        <f t="shared" ref="C68:K68" si="32">C66+B68</f>
        <v>0</v>
      </c>
      <c r="D68" s="99">
        <f t="shared" si="32"/>
        <v>0</v>
      </c>
      <c r="E68" s="99">
        <f t="shared" si="32"/>
        <v>0</v>
      </c>
      <c r="F68" s="99">
        <f t="shared" si="32"/>
        <v>0</v>
      </c>
      <c r="G68" s="99">
        <f t="shared" si="32"/>
        <v>0</v>
      </c>
      <c r="H68" s="99">
        <f t="shared" si="32"/>
        <v>0</v>
      </c>
      <c r="I68" s="99">
        <f t="shared" si="32"/>
        <v>0</v>
      </c>
      <c r="J68" s="99">
        <f t="shared" si="32"/>
        <v>0</v>
      </c>
      <c r="K68" s="100">
        <f t="shared" si="32"/>
        <v>0</v>
      </c>
    </row>
    <row r="69" spans="1:16" x14ac:dyDescent="0.25">
      <c r="A69" s="89" t="s">
        <v>55</v>
      </c>
      <c r="B69" s="96">
        <f>B67</f>
        <v>0</v>
      </c>
      <c r="C69" s="97">
        <f t="shared" ref="C69:K69" si="33">B69+C67</f>
        <v>0</v>
      </c>
      <c r="D69" s="97">
        <f t="shared" si="33"/>
        <v>0</v>
      </c>
      <c r="E69" s="97">
        <f t="shared" si="33"/>
        <v>0</v>
      </c>
      <c r="F69" s="97">
        <f t="shared" si="33"/>
        <v>0</v>
      </c>
      <c r="G69" s="97">
        <f t="shared" si="33"/>
        <v>0</v>
      </c>
      <c r="H69" s="97">
        <f t="shared" si="33"/>
        <v>0</v>
      </c>
      <c r="I69" s="97">
        <f t="shared" si="33"/>
        <v>0</v>
      </c>
      <c r="J69" s="97">
        <f t="shared" si="33"/>
        <v>0</v>
      </c>
      <c r="K69" s="98">
        <f t="shared" si="33"/>
        <v>0</v>
      </c>
    </row>
    <row r="70" spans="1:16" s="11" customFormat="1" x14ac:dyDescent="0.25">
      <c r="A70" s="112"/>
      <c r="B70" s="19"/>
      <c r="C70" s="19"/>
      <c r="D70" s="19"/>
      <c r="E70" s="19"/>
      <c r="F70" s="19"/>
      <c r="G70" s="19"/>
      <c r="H70" s="19"/>
      <c r="I70" s="19"/>
      <c r="J70" s="19"/>
      <c r="K70" s="19"/>
    </row>
    <row r="71" spans="1:16" s="10" customFormat="1" x14ac:dyDescent="0.25">
      <c r="A71" s="56" t="s">
        <v>66</v>
      </c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114"/>
      <c r="M71" s="56"/>
      <c r="N71" s="56"/>
      <c r="O71" s="56"/>
      <c r="P71" s="56"/>
    </row>
    <row r="72" spans="1:16" s="11" customFormat="1" x14ac:dyDescent="0.25">
      <c r="A72" s="57" t="s">
        <v>61</v>
      </c>
      <c r="B72" s="154">
        <f>'Leverage Calculations'!D87</f>
        <v>0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</row>
    <row r="73" spans="1:16" s="11" customFormat="1" x14ac:dyDescent="0.25">
      <c r="A73" s="57" t="s">
        <v>73</v>
      </c>
      <c r="B73" s="155">
        <f>'Leverage Calculations'!D91</f>
        <v>0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</row>
    <row r="74" spans="1:16" x14ac:dyDescent="0.25">
      <c r="A74" s="57" t="s">
        <v>51</v>
      </c>
      <c r="B74" s="102">
        <f>K80</f>
        <v>0</v>
      </c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</row>
    <row r="75" spans="1:16" x14ac:dyDescent="0.25">
      <c r="A75" s="48"/>
      <c r="B75" s="48"/>
      <c r="C75" s="48"/>
      <c r="D75" s="65"/>
      <c r="E75" s="66"/>
      <c r="F75" s="48"/>
      <c r="G75" s="48"/>
      <c r="H75" s="48"/>
      <c r="I75" s="77"/>
      <c r="J75" s="65"/>
      <c r="K75" s="66"/>
      <c r="L75" s="48"/>
      <c r="M75" s="48"/>
      <c r="N75" s="48"/>
      <c r="O75" s="48"/>
      <c r="P75" s="48"/>
    </row>
    <row r="76" spans="1:16" x14ac:dyDescent="0.25">
      <c r="A76" s="58" t="s">
        <v>65</v>
      </c>
      <c r="B76" s="59">
        <v>2022</v>
      </c>
      <c r="C76" s="60">
        <v>2023</v>
      </c>
      <c r="D76" s="60">
        <v>2024</v>
      </c>
      <c r="E76" s="60">
        <v>2025</v>
      </c>
      <c r="F76" s="60">
        <v>2026</v>
      </c>
      <c r="G76" s="60">
        <v>2027</v>
      </c>
      <c r="H76" s="60">
        <v>2028</v>
      </c>
      <c r="I76" s="60">
        <v>2029</v>
      </c>
      <c r="J76" s="60">
        <v>2030</v>
      </c>
      <c r="K76" s="61">
        <f>J76+1</f>
        <v>2031</v>
      </c>
    </row>
    <row r="77" spans="1:16" x14ac:dyDescent="0.25">
      <c r="A77" s="87" t="s">
        <v>57</v>
      </c>
      <c r="B77" s="149"/>
      <c r="C77" s="150"/>
      <c r="D77" s="150"/>
      <c r="E77" s="150"/>
      <c r="F77" s="150"/>
      <c r="G77" s="150"/>
      <c r="H77" s="150"/>
      <c r="I77" s="150"/>
      <c r="J77" s="150"/>
      <c r="K77" s="151"/>
    </row>
    <row r="78" spans="1:16" x14ac:dyDescent="0.25">
      <c r="A78" s="45" t="s">
        <v>16</v>
      </c>
      <c r="B78" s="152"/>
      <c r="C78" s="147"/>
      <c r="D78" s="147"/>
      <c r="E78" s="147"/>
      <c r="F78" s="147"/>
      <c r="G78" s="147"/>
      <c r="H78" s="147"/>
      <c r="I78" s="147"/>
      <c r="J78" s="147"/>
      <c r="K78" s="148"/>
      <c r="L78" s="79"/>
    </row>
    <row r="79" spans="1:16" x14ac:dyDescent="0.25">
      <c r="A79" s="86" t="s">
        <v>54</v>
      </c>
      <c r="B79" s="62">
        <f>B77</f>
        <v>0</v>
      </c>
      <c r="C79" s="99">
        <f t="shared" ref="C79" si="34">C77+B79</f>
        <v>0</v>
      </c>
      <c r="D79" s="99">
        <f t="shared" ref="D79" si="35">D77+C79</f>
        <v>0</v>
      </c>
      <c r="E79" s="99">
        <f t="shared" ref="E79" si="36">E77+D79</f>
        <v>0</v>
      </c>
      <c r="F79" s="99">
        <f t="shared" ref="F79" si="37">F77+E79</f>
        <v>0</v>
      </c>
      <c r="G79" s="99">
        <f t="shared" ref="G79" si="38">G77+F79</f>
        <v>0</v>
      </c>
      <c r="H79" s="99">
        <f t="shared" ref="H79" si="39">H77+G79</f>
        <v>0</v>
      </c>
      <c r="I79" s="99">
        <f t="shared" ref="I79" si="40">I77+H79</f>
        <v>0</v>
      </c>
      <c r="J79" s="99">
        <f t="shared" ref="J79" si="41">J77+I79</f>
        <v>0</v>
      </c>
      <c r="K79" s="100">
        <f t="shared" ref="K79" si="42">K77+J79</f>
        <v>0</v>
      </c>
    </row>
    <row r="80" spans="1:16" x14ac:dyDescent="0.25">
      <c r="A80" s="89" t="s">
        <v>55</v>
      </c>
      <c r="B80" s="96">
        <f>B78</f>
        <v>0</v>
      </c>
      <c r="C80" s="97">
        <f t="shared" ref="C80" si="43">B80+C78</f>
        <v>0</v>
      </c>
      <c r="D80" s="97">
        <f t="shared" ref="D80" si="44">C80+D78</f>
        <v>0</v>
      </c>
      <c r="E80" s="97">
        <f t="shared" ref="E80" si="45">D80+E78</f>
        <v>0</v>
      </c>
      <c r="F80" s="97">
        <f t="shared" ref="F80" si="46">E80+F78</f>
        <v>0</v>
      </c>
      <c r="G80" s="97">
        <f t="shared" ref="G80" si="47">F80+G78</f>
        <v>0</v>
      </c>
      <c r="H80" s="97">
        <f t="shared" ref="H80" si="48">G80+H78</f>
        <v>0</v>
      </c>
      <c r="I80" s="97">
        <f t="shared" ref="I80" si="49">H80+I78</f>
        <v>0</v>
      </c>
      <c r="J80" s="97">
        <f t="shared" ref="J80" si="50">I80+J78</f>
        <v>0</v>
      </c>
      <c r="K80" s="98">
        <f t="shared" ref="K80" si="51">J80+K78</f>
        <v>0</v>
      </c>
    </row>
    <row r="81" spans="1:16" s="11" customFormat="1" x14ac:dyDescent="0.25">
      <c r="A81" s="112"/>
      <c r="B81" s="19"/>
      <c r="C81" s="19"/>
      <c r="D81" s="19"/>
      <c r="E81" s="19"/>
      <c r="F81" s="19"/>
      <c r="G81" s="19"/>
      <c r="H81" s="19"/>
      <c r="I81" s="19"/>
      <c r="J81" s="19"/>
      <c r="K81" s="19"/>
    </row>
    <row r="82" spans="1:16" s="10" customFormat="1" x14ac:dyDescent="0.25">
      <c r="A82" s="56" t="s">
        <v>58</v>
      </c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114"/>
      <c r="M82" s="56"/>
      <c r="N82" s="56"/>
      <c r="O82" s="56"/>
      <c r="P82" s="56"/>
    </row>
    <row r="83" spans="1:16" s="11" customFormat="1" x14ac:dyDescent="0.25">
      <c r="A83" s="57" t="s">
        <v>61</v>
      </c>
      <c r="B83" s="154">
        <f>'Leverage Calculations'!D100</f>
        <v>0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</row>
    <row r="84" spans="1:16" s="11" customFormat="1" x14ac:dyDescent="0.25">
      <c r="A84" s="57" t="s">
        <v>73</v>
      </c>
      <c r="B84" s="155">
        <f>'Leverage Calculations'!D104</f>
        <v>0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</row>
    <row r="85" spans="1:16" x14ac:dyDescent="0.25">
      <c r="A85" s="57" t="s">
        <v>51</v>
      </c>
      <c r="B85" s="102">
        <f>K91</f>
        <v>0</v>
      </c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</row>
    <row r="86" spans="1:16" x14ac:dyDescent="0.25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</row>
    <row r="87" spans="1:16" x14ac:dyDescent="0.25">
      <c r="A87" s="35" t="s">
        <v>59</v>
      </c>
      <c r="B87" s="59">
        <v>2022</v>
      </c>
      <c r="C87" s="60">
        <v>2023</v>
      </c>
      <c r="D87" s="60">
        <v>2024</v>
      </c>
      <c r="E87" s="60">
        <v>2025</v>
      </c>
      <c r="F87" s="60">
        <v>2026</v>
      </c>
      <c r="G87" s="60">
        <v>2027</v>
      </c>
      <c r="H87" s="60">
        <v>2028</v>
      </c>
      <c r="I87" s="60">
        <v>2029</v>
      </c>
      <c r="J87" s="60">
        <v>2030</v>
      </c>
      <c r="K87" s="61">
        <f>J87+1</f>
        <v>2031</v>
      </c>
    </row>
    <row r="88" spans="1:16" x14ac:dyDescent="0.25">
      <c r="A88" s="87" t="s">
        <v>57</v>
      </c>
      <c r="B88" s="149"/>
      <c r="C88" s="150"/>
      <c r="D88" s="150"/>
      <c r="E88" s="150"/>
      <c r="F88" s="150"/>
      <c r="G88" s="150"/>
      <c r="H88" s="150"/>
      <c r="I88" s="150"/>
      <c r="J88" s="150"/>
      <c r="K88" s="151"/>
    </row>
    <row r="89" spans="1:16" x14ac:dyDescent="0.25">
      <c r="A89" s="89" t="s">
        <v>16</v>
      </c>
      <c r="B89" s="153"/>
      <c r="C89" s="147"/>
      <c r="D89" s="147"/>
      <c r="E89" s="147"/>
      <c r="F89" s="147"/>
      <c r="G89" s="147"/>
      <c r="H89" s="147"/>
      <c r="I89" s="147"/>
      <c r="J89" s="147"/>
      <c r="K89" s="148"/>
    </row>
    <row r="90" spans="1:16" x14ac:dyDescent="0.25">
      <c r="A90" s="86" t="s">
        <v>54</v>
      </c>
      <c r="B90" s="62">
        <f>B88</f>
        <v>0</v>
      </c>
      <c r="C90" s="99">
        <f t="shared" ref="C90:K90" si="52">B90+C88</f>
        <v>0</v>
      </c>
      <c r="D90" s="99">
        <f t="shared" si="52"/>
        <v>0</v>
      </c>
      <c r="E90" s="99">
        <f t="shared" si="52"/>
        <v>0</v>
      </c>
      <c r="F90" s="99">
        <f t="shared" si="52"/>
        <v>0</v>
      </c>
      <c r="G90" s="99">
        <f t="shared" si="52"/>
        <v>0</v>
      </c>
      <c r="H90" s="99">
        <f t="shared" si="52"/>
        <v>0</v>
      </c>
      <c r="I90" s="99">
        <f t="shared" si="52"/>
        <v>0</v>
      </c>
      <c r="J90" s="99">
        <f t="shared" si="52"/>
        <v>0</v>
      </c>
      <c r="K90" s="100">
        <f t="shared" si="52"/>
        <v>0</v>
      </c>
    </row>
    <row r="91" spans="1:16" x14ac:dyDescent="0.25">
      <c r="A91" s="89" t="s">
        <v>55</v>
      </c>
      <c r="B91" s="90">
        <f>B89</f>
        <v>0</v>
      </c>
      <c r="C91" s="91">
        <f t="shared" ref="C91:K91" si="53">B91+C89</f>
        <v>0</v>
      </c>
      <c r="D91" s="91">
        <f>C91+D89</f>
        <v>0</v>
      </c>
      <c r="E91" s="91">
        <f t="shared" si="53"/>
        <v>0</v>
      </c>
      <c r="F91" s="91">
        <f t="shared" si="53"/>
        <v>0</v>
      </c>
      <c r="G91" s="91">
        <f t="shared" si="53"/>
        <v>0</v>
      </c>
      <c r="H91" s="91">
        <f t="shared" si="53"/>
        <v>0</v>
      </c>
      <c r="I91" s="91">
        <f t="shared" si="53"/>
        <v>0</v>
      </c>
      <c r="J91" s="91">
        <f t="shared" si="53"/>
        <v>0</v>
      </c>
      <c r="K91" s="92">
        <f t="shared" si="53"/>
        <v>0</v>
      </c>
    </row>
    <row r="92" spans="1:16" x14ac:dyDescent="0.25">
      <c r="A92" s="48"/>
      <c r="B92" s="48"/>
    </row>
    <row r="93" spans="1:16" s="10" customFormat="1" x14ac:dyDescent="0.25">
      <c r="A93" s="56" t="s">
        <v>58</v>
      </c>
      <c r="B93" s="56"/>
      <c r="C93" s="56"/>
      <c r="D93" s="56"/>
      <c r="E93" s="56"/>
      <c r="F93" s="56"/>
      <c r="G93" s="56"/>
      <c r="H93" s="56"/>
      <c r="I93" s="56"/>
      <c r="J93" s="56"/>
      <c r="K93" s="56"/>
      <c r="L93"/>
      <c r="M93" s="56"/>
      <c r="N93" s="56"/>
      <c r="O93" s="56"/>
      <c r="P93" s="56"/>
    </row>
    <row r="94" spans="1:16" s="11" customFormat="1" x14ac:dyDescent="0.25">
      <c r="A94" s="57" t="s">
        <v>61</v>
      </c>
      <c r="B94" s="154">
        <f>'Leverage Calculations'!D112</f>
        <v>0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</row>
    <row r="95" spans="1:16" s="11" customFormat="1" x14ac:dyDescent="0.25">
      <c r="A95" s="57" t="s">
        <v>73</v>
      </c>
      <c r="B95" s="155">
        <f>'Leverage Calculations'!D116</f>
        <v>0</v>
      </c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</row>
    <row r="96" spans="1:16" x14ac:dyDescent="0.25">
      <c r="A96" s="57" t="s">
        <v>51</v>
      </c>
      <c r="B96" s="102">
        <f>K102</f>
        <v>0</v>
      </c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</row>
    <row r="97" spans="1:16" x14ac:dyDescent="0.25">
      <c r="A97" s="78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</row>
    <row r="98" spans="1:16" x14ac:dyDescent="0.25">
      <c r="A98" s="35" t="s">
        <v>59</v>
      </c>
      <c r="B98" s="59">
        <v>2022</v>
      </c>
      <c r="C98" s="60">
        <v>2023</v>
      </c>
      <c r="D98" s="60">
        <v>2024</v>
      </c>
      <c r="E98" s="60">
        <v>2025</v>
      </c>
      <c r="F98" s="60">
        <v>2026</v>
      </c>
      <c r="G98" s="60">
        <v>2027</v>
      </c>
      <c r="H98" s="60">
        <v>2028</v>
      </c>
      <c r="I98" s="60">
        <v>2029</v>
      </c>
      <c r="J98" s="60">
        <v>2030</v>
      </c>
      <c r="K98" s="61">
        <f>J98+1</f>
        <v>2031</v>
      </c>
    </row>
    <row r="99" spans="1:16" x14ac:dyDescent="0.25">
      <c r="A99" s="87" t="s">
        <v>57</v>
      </c>
      <c r="B99" s="149"/>
      <c r="C99" s="150"/>
      <c r="D99" s="150"/>
      <c r="E99" s="150"/>
      <c r="F99" s="150"/>
      <c r="G99" s="150"/>
      <c r="H99" s="150"/>
      <c r="I99" s="150"/>
      <c r="J99" s="150"/>
      <c r="K99" s="151"/>
    </row>
    <row r="100" spans="1:16" x14ac:dyDescent="0.25">
      <c r="A100" s="89" t="s">
        <v>16</v>
      </c>
      <c r="B100" s="153"/>
      <c r="C100" s="147"/>
      <c r="D100" s="147"/>
      <c r="E100" s="147"/>
      <c r="F100" s="147"/>
      <c r="G100" s="147"/>
      <c r="H100" s="147"/>
      <c r="I100" s="147"/>
      <c r="J100" s="147"/>
      <c r="K100" s="148"/>
    </row>
    <row r="101" spans="1:16" x14ac:dyDescent="0.25">
      <c r="A101" s="86" t="s">
        <v>54</v>
      </c>
      <c r="B101" s="62">
        <f>B99</f>
        <v>0</v>
      </c>
      <c r="C101" s="99">
        <f t="shared" ref="C101:C102" si="54">B101+C99</f>
        <v>0</v>
      </c>
      <c r="D101" s="99">
        <f t="shared" ref="D101" si="55">C101+D99</f>
        <v>0</v>
      </c>
      <c r="E101" s="99">
        <f t="shared" ref="E101:E102" si="56">D101+E99</f>
        <v>0</v>
      </c>
      <c r="F101" s="99">
        <f t="shared" ref="F101:F102" si="57">E101+F99</f>
        <v>0</v>
      </c>
      <c r="G101" s="99">
        <f t="shared" ref="G101:G102" si="58">F101+G99</f>
        <v>0</v>
      </c>
      <c r="H101" s="99">
        <f t="shared" ref="H101:H102" si="59">G101+H99</f>
        <v>0</v>
      </c>
      <c r="I101" s="99">
        <f t="shared" ref="I101:I102" si="60">H101+I99</f>
        <v>0</v>
      </c>
      <c r="J101" s="99">
        <f t="shared" ref="J101:J102" si="61">I101+J99</f>
        <v>0</v>
      </c>
      <c r="K101" s="100">
        <f t="shared" ref="K101:K102" si="62">J101+K99</f>
        <v>0</v>
      </c>
    </row>
    <row r="102" spans="1:16" x14ac:dyDescent="0.25">
      <c r="A102" s="89" t="s">
        <v>55</v>
      </c>
      <c r="B102" s="90">
        <f>B100</f>
        <v>0</v>
      </c>
      <c r="C102" s="91">
        <f t="shared" si="54"/>
        <v>0</v>
      </c>
      <c r="D102" s="91">
        <f>C102+D100</f>
        <v>0</v>
      </c>
      <c r="E102" s="91">
        <f t="shared" si="56"/>
        <v>0</v>
      </c>
      <c r="F102" s="91">
        <f t="shared" si="57"/>
        <v>0</v>
      </c>
      <c r="G102" s="91">
        <f t="shared" si="58"/>
        <v>0</v>
      </c>
      <c r="H102" s="91">
        <f t="shared" si="59"/>
        <v>0</v>
      </c>
      <c r="I102" s="91">
        <f t="shared" si="60"/>
        <v>0</v>
      </c>
      <c r="J102" s="91">
        <f t="shared" si="61"/>
        <v>0</v>
      </c>
      <c r="K102" s="92">
        <f t="shared" si="62"/>
        <v>0</v>
      </c>
    </row>
    <row r="103" spans="1:16" x14ac:dyDescent="0.25">
      <c r="A103" s="48"/>
      <c r="B103" s="48"/>
    </row>
    <row r="104" spans="1:16" x14ac:dyDescent="0.25"/>
  </sheetData>
  <sheetProtection algorithmName="SHA-512" hashValue="gmXT+WieSug7dnKMRczYgpod3Orifkiw49A0XcoE3mbAkihU+Vf5Cnsn0J/7Eaoy6V31viEL6GhwIXfjs/jcug==" saltValue="Ng+xiqNtyakj0/H3H7LAnQ==" spinCount="100000" sheet="1" objects="1" scenarios="1"/>
  <mergeCells count="3">
    <mergeCell ref="B3:C3"/>
    <mergeCell ref="B4:C4"/>
    <mergeCell ref="B5:C5"/>
  </mergeCells>
  <pageMargins left="0.7" right="0.7" top="0.75" bottom="0.75" header="0.3" footer="0.3"/>
  <pageSetup scale="65" orientation="landscape" horizontalDpi="1200" verticalDpi="1200" r:id="rId1"/>
  <headerFooter>
    <oddFooter>&amp;LState Small Business Credit Initiative (SSBCI) Application
OMB Control # 1505-0227&amp;COCSP Loan Data Tables&amp;R&amp;P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13FEC4229FD459EDAD0598D7CAB59" ma:contentTypeVersion="12" ma:contentTypeDescription="Create a new document." ma:contentTypeScope="" ma:versionID="eb3fa93a37d69bb9bec88da209eb88cc">
  <xsd:schema xmlns:xsd="http://www.w3.org/2001/XMLSchema" xmlns:xs="http://www.w3.org/2001/XMLSchema" xmlns:p="http://schemas.microsoft.com/office/2006/metadata/properties" xmlns:ns2="f261ae65-95f9-41e0-9fc3-f2f03edf2035" xmlns:ns3="55e4e12d-ab07-40f1-89fd-ca7ba78ced87" targetNamespace="http://schemas.microsoft.com/office/2006/metadata/properties" ma:root="true" ma:fieldsID="48466808fc2042649d1db847a24673d3" ns2:_="" ns3:_="">
    <xsd:import namespace="f261ae65-95f9-41e0-9fc3-f2f03edf2035"/>
    <xsd:import namespace="55e4e12d-ab07-40f1-89fd-ca7ba78ced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61ae65-95f9-41e0-9fc3-f2f03edf20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e4e12d-ab07-40f1-89fd-ca7ba78ced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87534D-6992-469A-894F-0C3D9EAE4FEA}">
  <ds:schemaRefs>
    <ds:schemaRef ds:uri="55e4e12d-ab07-40f1-89fd-ca7ba78ced87"/>
    <ds:schemaRef ds:uri="f261ae65-95f9-41e0-9fc3-f2f03edf2035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D7564C-44F4-48FF-AD6D-38AC7D6264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888CB2-4837-47EF-A33C-D6FEAC593C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61ae65-95f9-41e0-9fc3-f2f03edf2035"/>
    <ds:schemaRef ds:uri="55e4e12d-ab07-40f1-89fd-ca7ba78ced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Leverage Calculations</vt:lpstr>
      <vt:lpstr>Equity (1) - Fund Investment Pr</vt:lpstr>
      <vt:lpstr>Equity (2) - Direct Investment</vt:lpstr>
      <vt:lpstr>OCSP Loan Data Tables</vt:lpstr>
      <vt:lpstr>'Leverage Calculations'!Print_Area</vt:lpstr>
      <vt:lpstr>'OCSP Loan Data Tables'!Print_Area</vt:lpstr>
      <vt:lpstr>'OCSP Loan Data Tables'!Print_Titles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Piccolo</dc:creator>
  <cp:keywords/>
  <dc:description/>
  <cp:lastModifiedBy>Flowers, Jonathan</cp:lastModifiedBy>
  <cp:revision/>
  <cp:lastPrinted>2021-11-19T13:19:42Z</cp:lastPrinted>
  <dcterms:created xsi:type="dcterms:W3CDTF">2021-07-23T17:37:07Z</dcterms:created>
  <dcterms:modified xsi:type="dcterms:W3CDTF">2022-04-07T16:30:43Z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0x01010024313FEC4229FD459EDAD0598D7CAB59</vt:lpwstr>
  </property>
</Properties>
</file>